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tações\ER-MG.ES\2016\Obra\Cemae\"/>
    </mc:Choice>
  </mc:AlternateContent>
  <bookViews>
    <workbookView xWindow="0" yWindow="0" windowWidth="21600" windowHeight="9432"/>
  </bookViews>
  <sheets>
    <sheet name="VENDA" sheetId="1" r:id="rId1"/>
    <sheet name="CRONOGRAMA (4 meses)" sheetId="15" r:id="rId2"/>
    <sheet name="BDI " sheetId="11" r:id="rId3"/>
  </sheets>
  <definedNames>
    <definedName name="_BDI1" localSheetId="2">#REF!</definedName>
    <definedName name="_BDI1" localSheetId="1">#REF!</definedName>
    <definedName name="_BDI1">#REF!</definedName>
    <definedName name="_BDI2" localSheetId="1">#REF!</definedName>
    <definedName name="_BDI2">#REF!</definedName>
    <definedName name="AA" localSheetId="2">#REF!</definedName>
    <definedName name="AA" localSheetId="1">#REF!</definedName>
    <definedName name="AA">#REF!</definedName>
    <definedName name="acabamento">#REF!</definedName>
    <definedName name="_xlnm.Print_Area" localSheetId="2">'BDI '!$A$1:$C$35</definedName>
    <definedName name="_xlnm.Print_Area" localSheetId="1">'CRONOGRAMA (4 meses)'!$A$1:$G$26</definedName>
    <definedName name="_xlnm.Print_Area" localSheetId="0">VENDA!$A$1:$H$100</definedName>
    <definedName name="aterro">#REF!</definedName>
    <definedName name="_xlnm.Database">#REF!</definedName>
    <definedName name="BDI" localSheetId="2">#REF!</definedName>
    <definedName name="BDI" localSheetId="1">#REF!</definedName>
    <definedName name="BDI">#REF!</definedName>
    <definedName name="Cadista_SABESP" localSheetId="2">#REF!</definedName>
    <definedName name="Cadista_SABESP" localSheetId="1">#REF!</definedName>
    <definedName name="Cadista_SABESP">#REF!</definedName>
    <definedName name="capina">#REF!</definedName>
    <definedName name="corte">#REF!</definedName>
    <definedName name="desmat">#REF!</definedName>
    <definedName name="Excel_BuiltIn__FilterDatabase_1" localSheetId="2">#REF!</definedName>
    <definedName name="Excel_BuiltIn__FilterDatabase_1" localSheetId="1">#REF!</definedName>
    <definedName name="Excel_BuiltIn__FilterDatabase_1">#REF!</definedName>
    <definedName name="Excel_BuiltIn_Database" localSheetId="2">#REF!</definedName>
    <definedName name="Excel_BuiltIn_Database" localSheetId="1">#REF!</definedName>
    <definedName name="Excel_BuiltIn_Database">#REF!</definedName>
    <definedName name="Excel_BuiltIn_Print_Area_1_1" localSheetId="2">#REF!</definedName>
    <definedName name="Excel_BuiltIn_Print_Area_1_1">#REF!</definedName>
    <definedName name="Excel_BuiltIn_Print_Titles_1" localSheetId="2">#REF!</definedName>
    <definedName name="Excel_BuiltIn_Print_Titles_1" localSheetId="1">#REF!</definedName>
    <definedName name="Excel_BuiltIn_Print_Titles_1">#REF!</definedName>
    <definedName name="função">#REF!</definedName>
    <definedName name="inic_aterro">#REF!</definedName>
    <definedName name="inic_capina">#REF!</definedName>
    <definedName name="inic_corte">#REF!</definedName>
    <definedName name="inic_desmat">#REF!</definedName>
    <definedName name="inic_reaterro">#REF!</definedName>
    <definedName name="inic_reg_placa">#REF!</definedName>
    <definedName name="inic_reg_rolo">#REF!</definedName>
    <definedName name="ir_032305">#REF!</definedName>
    <definedName name="IR_ABCE" localSheetId="2">#REF!</definedName>
    <definedName name="IR_ABCE" localSheetId="1">#REF!</definedName>
    <definedName name="IR_ABCE">#REF!</definedName>
    <definedName name="IR_DER_SSO" localSheetId="2">#REF!</definedName>
    <definedName name="IR_DER_SSO" localSheetId="1">#REF!</definedName>
    <definedName name="IR_DER_SSO">#REF!</definedName>
    <definedName name="IR_RD" localSheetId="2">#REF!</definedName>
    <definedName name="IR_RD" localSheetId="1">#REF!</definedName>
    <definedName name="IR_RD">#REF!</definedName>
    <definedName name="IR_SB" localSheetId="2">#REF!</definedName>
    <definedName name="IR_SB" localSheetId="1">#REF!</definedName>
    <definedName name="IR_SB">#REF!</definedName>
    <definedName name="IR_SIURB" localSheetId="2">#REF!</definedName>
    <definedName name="IR_SIURB" localSheetId="1">#REF!</definedName>
    <definedName name="IR_SIURB">#REF!</definedName>
    <definedName name="lista_corteaterro">#REF!</definedName>
    <definedName name="Mult" localSheetId="2">#REF!</definedName>
    <definedName name="Mult" localSheetId="1">#REF!</definedName>
    <definedName name="Mult">#REF!</definedName>
    <definedName name="Payment_Needed">"Pagamento necessário"</definedName>
    <definedName name="planilha_01">#REF!</definedName>
    <definedName name="Print_Area_MI">#REF!</definedName>
    <definedName name="ramp">#REF!</definedName>
    <definedName name="reaterro">#REF!</definedName>
    <definedName name="reg_placa">#REF!</definedName>
    <definedName name="reg_rolo">#REF!</definedName>
    <definedName name="Reimbursement">"Reembolso"</definedName>
    <definedName name="setop.12" localSheetId="2">#REF!</definedName>
    <definedName name="setop.12" localSheetId="1">#REF!</definedName>
    <definedName name="setop.12">#REF!</definedName>
    <definedName name="tbalvenaria">#REF!</definedName>
    <definedName name="tbalvenaria2">#REF!</definedName>
    <definedName name="tbalvenaria3">#REF!</definedName>
    <definedName name="tela_032303">#REF!</definedName>
    <definedName name="teste">#REF!</definedName>
    <definedName name="teste_planilha">#REF!</definedName>
    <definedName name="tipoTijolo">#REF!</definedName>
    <definedName name="_xlnm.Print_Titles" localSheetId="0">VENDA!$6:$12</definedName>
  </definedNames>
  <calcPr calcId="152511"/>
</workbook>
</file>

<file path=xl/calcChain.xml><?xml version="1.0" encoding="utf-8"?>
<calcChain xmlns="http://schemas.openxmlformats.org/spreadsheetml/2006/main">
  <c r="G92" i="1" l="1"/>
  <c r="G17" i="1"/>
  <c r="G24" i="1"/>
  <c r="G40" i="1"/>
  <c r="G90" i="1"/>
  <c r="C18" i="11"/>
  <c r="F15" i="1" l="1"/>
  <c r="F88" i="1" l="1"/>
  <c r="G88" i="1" s="1"/>
  <c r="B19" i="15"/>
  <c r="B17" i="15"/>
  <c r="B15" i="15"/>
  <c r="B13" i="15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G75" i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G15" i="1"/>
  <c r="F14" i="1"/>
  <c r="G14" i="1" s="1"/>
  <c r="C17" i="15" l="1"/>
  <c r="C19" i="15"/>
  <c r="F22" i="1"/>
  <c r="G22" i="1" s="1"/>
  <c r="F21" i="1"/>
  <c r="G21" i="1" s="1"/>
  <c r="F20" i="1"/>
  <c r="G20" i="1" s="1"/>
  <c r="C15" i="15" l="1"/>
  <c r="B25" i="11" l="1"/>
  <c r="B24" i="11"/>
  <c r="C24" i="11" s="1"/>
  <c r="C25" i="11" l="1"/>
  <c r="B27" i="11"/>
  <c r="C27" i="11" s="1"/>
  <c r="C29" i="11" s="1"/>
  <c r="C13" i="15" l="1"/>
  <c r="G22" i="15" s="1"/>
  <c r="C21" i="15" l="1"/>
  <c r="E22" i="15"/>
  <c r="F22" i="15"/>
  <c r="D22" i="15"/>
  <c r="D24" i="15" s="1"/>
  <c r="E24" i="15" l="1"/>
  <c r="F24" i="15" s="1"/>
  <c r="G24" i="15" s="1"/>
</calcChain>
</file>

<file path=xl/sharedStrings.xml><?xml version="1.0" encoding="utf-8"?>
<sst xmlns="http://schemas.openxmlformats.org/spreadsheetml/2006/main" count="275" uniqueCount="211">
  <si>
    <t>DESCRIÇÃO DOS SERVIÇOS</t>
  </si>
  <si>
    <t>MÊS 1</t>
  </si>
  <si>
    <t>MÊS 2</t>
  </si>
  <si>
    <t>MÊS 3</t>
  </si>
  <si>
    <t>MÊS 4</t>
  </si>
  <si>
    <t xml:space="preserve">TOTAL   ACUMULADO       </t>
  </si>
  <si>
    <t>2. Fontes de consulta para referência de Encargos Sociais (Leis Sociais): INFORMATIVO SBC-MG = 90,64%</t>
  </si>
  <si>
    <r>
      <t xml:space="preserve">                              </t>
    </r>
    <r>
      <rPr>
        <b/>
        <sz val="12"/>
        <color indexed="62"/>
        <rFont val="Myriad Pro"/>
        <family val="2"/>
      </rPr>
      <t xml:space="preserve">c r o n o g r a m a   f í s i c o - f i n a n c e i r o </t>
    </r>
  </si>
  <si>
    <r>
      <t xml:space="preserve">BDI (numerador)     </t>
    </r>
    <r>
      <rPr>
        <b/>
        <u/>
        <sz val="10"/>
        <rFont val="Myriad Pro"/>
        <family val="2"/>
      </rPr>
      <t>(1 + (AC + S + G + R)) x (1 + DF) x (1 + L)</t>
    </r>
  </si>
  <si>
    <r>
      <rPr>
        <b/>
        <sz val="10"/>
        <rFont val="Myriad Pro"/>
        <family val="2"/>
      </rPr>
      <t xml:space="preserve">OBS.: </t>
    </r>
    <r>
      <rPr>
        <sz val="10"/>
        <rFont val="Myriad Pro"/>
        <family val="2"/>
      </rPr>
      <t>Quanto ao ISS o TCU manda observar a legislação do Município. No referido Acórdão o TCU partiu da premissa de incidência do ISS em 50% do Preço de Venda.</t>
    </r>
  </si>
  <si>
    <t>QUANT.</t>
  </si>
  <si>
    <t>R$ CUSTO</t>
  </si>
  <si>
    <t>R$ VENDA</t>
  </si>
  <si>
    <t>REFERÊNCIA PREÇO</t>
  </si>
  <si>
    <t>R$ TOTAL</t>
  </si>
  <si>
    <t>ITEM</t>
  </si>
  <si>
    <t>SERVIÇO</t>
  </si>
  <si>
    <t>UNID.</t>
  </si>
  <si>
    <t>01.</t>
  </si>
  <si>
    <t>01.01</t>
  </si>
  <si>
    <t>TOTAL DO ITEM  01</t>
  </si>
  <si>
    <t>02.</t>
  </si>
  <si>
    <t>SERVIÇOS TÉCNICOS</t>
  </si>
  <si>
    <t>02.01</t>
  </si>
  <si>
    <t>03.</t>
  </si>
  <si>
    <t>03.01</t>
  </si>
  <si>
    <t>04.</t>
  </si>
  <si>
    <t>ELABORAÇÃO:</t>
  </si>
  <si>
    <t>04.03</t>
  </si>
  <si>
    <t>DESCRIÇÃO</t>
  </si>
  <si>
    <t>TAXA</t>
  </si>
  <si>
    <t>PIS</t>
  </si>
  <si>
    <t>COFINS</t>
  </si>
  <si>
    <t>ISS</t>
  </si>
  <si>
    <t>I</t>
  </si>
  <si>
    <t>04.08</t>
  </si>
  <si>
    <t>Cálculo do BDI</t>
  </si>
  <si>
    <t>PLANILHA – COMPOSIÇÃO ANALÍTICA DAS TAXAS DE  BONIFICAÇÃO E DESPESA (BDI)</t>
  </si>
  <si>
    <t>SIGLA</t>
  </si>
  <si>
    <t>ADMINISTRAÇÃO CENTRAL</t>
  </si>
  <si>
    <t>AC</t>
  </si>
  <si>
    <t>LUCRO</t>
  </si>
  <si>
    <t>LC</t>
  </si>
  <si>
    <t>DESPESAS FINANCEIRAS</t>
  </si>
  <si>
    <t>DF</t>
  </si>
  <si>
    <t>SEGUROS, GARANTIAS E RISCO</t>
  </si>
  <si>
    <t>Seguros</t>
  </si>
  <si>
    <t>S</t>
  </si>
  <si>
    <t>Garantias</t>
  </si>
  <si>
    <t>G</t>
  </si>
  <si>
    <t>Risco(*)</t>
  </si>
  <si>
    <t>R</t>
  </si>
  <si>
    <t>TRIBUTOS</t>
  </si>
  <si>
    <t xml:space="preserve">ISS </t>
  </si>
  <si>
    <t>CPRB</t>
  </si>
  <si>
    <t>INSS</t>
  </si>
  <si>
    <t>BDI (denominador)                       (1 - (I + CPRB))</t>
  </si>
  <si>
    <t>TOTAL DE BDI</t>
  </si>
  <si>
    <t>TAXA BDI ADOTADA</t>
  </si>
  <si>
    <t>DIVERSOS</t>
  </si>
  <si>
    <t xml:space="preserve">OBRA/SERVIÇO : </t>
  </si>
  <si>
    <t>Arquiteta</t>
  </si>
  <si>
    <t>VALOR DA ETAPA COM BDI</t>
  </si>
  <si>
    <t>04.01</t>
  </si>
  <si>
    <t>Capacete plástico rígido</t>
  </si>
  <si>
    <t>UD</t>
  </si>
  <si>
    <t>m²</t>
  </si>
  <si>
    <t>04.02</t>
  </si>
  <si>
    <t>04.04</t>
  </si>
  <si>
    <t>04.05</t>
  </si>
  <si>
    <t>04.06</t>
  </si>
  <si>
    <t>04.07</t>
  </si>
  <si>
    <t>04.09</t>
  </si>
  <si>
    <t>Cópias em A4</t>
  </si>
  <si>
    <t xml:space="preserve">     SERVIÇOS DE MANUTENÇÃO PREDIAL CORRETIVA E DE REFORMA NA SEDE DA REPRESENTAÇÃO REGIONAL DO IBRAM EM MG</t>
  </si>
  <si>
    <t>MUNICÍPIO: BELO HORIZONTE/MG</t>
  </si>
  <si>
    <r>
      <t>ENDEREÇO:</t>
    </r>
    <r>
      <rPr>
        <sz val="10"/>
        <rFont val="Myriad Pro"/>
        <family val="2"/>
      </rPr>
      <t xml:space="preserve">  Rua São Paulo, 638 - 10º andar – salas 1011 a 1014</t>
    </r>
  </si>
  <si>
    <t>Engenheiro civil ou eletricista</t>
  </si>
  <si>
    <t>01.02</t>
  </si>
  <si>
    <t>Mestre de obras</t>
  </si>
  <si>
    <t>02.02</t>
  </si>
  <si>
    <t>02.03</t>
  </si>
  <si>
    <t>TOTAL DO ITEM 02</t>
  </si>
  <si>
    <t>DEMOLIÇÕES, REMOÇÕES E DESMONTAGENS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</si>
  <si>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</si>
  <si>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</si>
  <si>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</si>
  <si>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</si>
  <si>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</si>
  <si>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</si>
  <si>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</si>
  <si>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</si>
  <si>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</si>
  <si>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m³</t>
  </si>
  <si>
    <t>03.11</t>
  </si>
  <si>
    <t>04.10</t>
  </si>
  <si>
    <t>04.11</t>
  </si>
  <si>
    <t>04.13</t>
  </si>
  <si>
    <t>04.14</t>
  </si>
  <si>
    <t>04.15</t>
  </si>
  <si>
    <t>04.16</t>
  </si>
  <si>
    <t>04.17</t>
  </si>
  <si>
    <t>04.18</t>
  </si>
  <si>
    <t>04.19</t>
  </si>
  <si>
    <t>4.21</t>
  </si>
  <si>
    <t>4.22</t>
  </si>
  <si>
    <t>4.23</t>
  </si>
  <si>
    <t>4.24</t>
  </si>
  <si>
    <t>4.27</t>
  </si>
  <si>
    <t>4.28</t>
  </si>
  <si>
    <t>4.29</t>
  </si>
  <si>
    <t>4.30</t>
  </si>
  <si>
    <t>Fornecimento e instalação de barras de apoio cromadas</t>
  </si>
  <si>
    <t>Porta-papel higiênico</t>
  </si>
  <si>
    <t>Lixeira em aço fosco</t>
  </si>
  <si>
    <t>Retirada forro</t>
  </si>
  <si>
    <t>Retirada entulho ensacado 50x70-0,18 cap.30Kg-carreteiro</t>
  </si>
  <si>
    <t>Ponto tubos pvc rosca p/vaso sanit.Caixa desc/embutir</t>
  </si>
  <si>
    <t>Fornecimento de janela de ferro basculante</t>
  </si>
  <si>
    <t>Porta-sabonete líquido</t>
  </si>
  <si>
    <t>Porta-toalha de papel</t>
  </si>
  <si>
    <t>EXECUÇÕES (incluindo mão de obra)</t>
  </si>
  <si>
    <t>Rede tubos pvc para esgoto em W.C</t>
  </si>
  <si>
    <t>Retirada esquadria de madeira</t>
  </si>
  <si>
    <t>Retirada louça sanitaria em geral</t>
  </si>
  <si>
    <t>Retirada de aparelhos de iluminação</t>
  </si>
  <si>
    <t>Remoção de pontos de instalações hidrosanitárias</t>
  </si>
  <si>
    <t>Tamponamento de pontos de água/esgoto segundário em bancadas</t>
  </si>
  <si>
    <t>Retirada cerâmica em paredes</t>
  </si>
  <si>
    <t>Retirada caixilhos/esquadrias de alumínio</t>
  </si>
  <si>
    <t>Demolição e retirada de pisos em geral</t>
  </si>
  <si>
    <t>Retirada decaixa d'água de polietileno (mo)</t>
  </si>
  <si>
    <t>Retirada revestimento de argamassas emboço/reboco</t>
  </si>
  <si>
    <t>Revestimento-arg.Cal/cim./Areia 1:1:15+4,6l/água-alven.10Cm</t>
  </si>
  <si>
    <t>Recomposição piso em tacos de madeira</t>
  </si>
  <si>
    <t>Rede de eletrodutos pvc para banheiro</t>
  </si>
  <si>
    <t>Construção de paredes divisórias em alvenaria de tijolo</t>
  </si>
  <si>
    <t>W.C. - Rede distribuição água tubos pvc</t>
  </si>
  <si>
    <t>Recuperação de janela mad.Guilhotina,incl.Ferragens</t>
  </si>
  <si>
    <t>Revisão e recuperação de porta de madeira, com ajustes</t>
  </si>
  <si>
    <t>Instalação ponto de tomada com eletroduto pvc</t>
  </si>
  <si>
    <t>Fornecimento porta madeira 1 fl 70x210cm pint.Óleo/ferragens</t>
  </si>
  <si>
    <t>Fornecimento porta madeira 1 fl 80x210cm pint.Óleo/ferragens</t>
  </si>
  <si>
    <t>Proteções-aplicação de película adesiva insulfilm em vidros</t>
  </si>
  <si>
    <t>Recomposição e arremates em alvenarias tij.Furados 10cm</t>
  </si>
  <si>
    <t>Revisão de instalação elétrica em luminárias</t>
  </si>
  <si>
    <t xml:space="preserve">Fornecimento e instalação de bancada em granito para apoio do lavatório </t>
  </si>
  <si>
    <t>Fornecimento e instalação de vaso sanitário com caixa acoplada e assento plástico.</t>
  </si>
  <si>
    <t>Fornecimento e colocação de piso em granito apicoado/levigado</t>
  </si>
  <si>
    <t>m</t>
  </si>
  <si>
    <t>Fornecimento e colocação de rodapé em granito  apicoado/levigado</t>
  </si>
  <si>
    <t xml:space="preserve">Fornecimento e instalação de revestimento em azulejo cerâmico, de 30x60cm, cor branca fosca, nas paredes, até 2,40m de altura </t>
  </si>
  <si>
    <t>ud</t>
  </si>
  <si>
    <t>Forro em gesso acartonado aplicado</t>
  </si>
  <si>
    <t>Fornecimento e instalação de 1 (um) bloco de renovador de ar (exaustor) bivolt, cor branca</t>
  </si>
  <si>
    <t>Fornecimento e instalação de luminária fluorescente de sobrepor</t>
  </si>
  <si>
    <t>Grelha para ralo cromada</t>
  </si>
  <si>
    <t>Caixa ralo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</si>
  <si>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</si>
  <si>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</si>
  <si>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</si>
  <si>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</si>
  <si>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</si>
  <si>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</si>
  <si>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</si>
  <si>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</si>
  <si>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</si>
  <si>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</si>
  <si>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</si>
  <si>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Ligação hidráulica em PVC 3/4</t>
  </si>
  <si>
    <t>Pintura em PVA</t>
  </si>
  <si>
    <t>Repintura a óleo/esmalte sintético em caixilhos madeira/ferro</t>
  </si>
  <si>
    <t>Repintura óleo/esmalte sintético sobre madeira-inclusive preparo</t>
  </si>
  <si>
    <t>4.42</t>
  </si>
  <si>
    <t>4.43</t>
  </si>
  <si>
    <t>Pintura em esmalte sintético rodapés</t>
  </si>
  <si>
    <t>TOTAL DO ITEM 03</t>
  </si>
  <si>
    <t>TOTAL DO ITEM 04</t>
  </si>
  <si>
    <t>MANUTENÇÃO PREDIAL CORRETIVA E REFORMA</t>
  </si>
  <si>
    <t>4.44</t>
  </si>
  <si>
    <t>Lavatório com metais (torneira com sensor de presença, sendo dusa de parede e uma de bancada)</t>
  </si>
  <si>
    <t>Ponto de água fria em tubo pvc soldável</t>
  </si>
  <si>
    <t>H</t>
  </si>
  <si>
    <t>Limpeza, raspagem piso em tacos de madeira</t>
  </si>
  <si>
    <t>4.45</t>
  </si>
  <si>
    <t>Aplicação sinteco piso em tacos de madeira</t>
  </si>
  <si>
    <r>
      <t xml:space="preserve">IMÓVEL:  </t>
    </r>
    <r>
      <rPr>
        <sz val="10"/>
        <rFont val="Myriad Pro"/>
        <family val="2"/>
      </rPr>
      <t xml:space="preserve"> SEDE DA REPRESENTAÇÃO REGIONAL DO IBRAM EM MG</t>
    </r>
  </si>
  <si>
    <t>SEDE DA REPRESENTAÇÃO REGIONAL DO IBRAM EM MG</t>
  </si>
  <si>
    <t>BELO HORIZONTE/MG</t>
  </si>
  <si>
    <t>BDI = 24,91%</t>
  </si>
  <si>
    <t>3. Fontes de consulta para referência de B.D.I (Bonificações e Despesas Indiretas): 24,91% (ver composição)</t>
  </si>
  <si>
    <t>5.46</t>
  </si>
  <si>
    <t>4.47</t>
  </si>
  <si>
    <t>Fornecimento e colocação de espelho cristal 4 mm  colado em compensado</t>
  </si>
  <si>
    <t>4.48</t>
  </si>
  <si>
    <t>Interruptor uma seção na cor branca</t>
  </si>
  <si>
    <t>Ponto de tomada com tomada simples na cor branca</t>
  </si>
  <si>
    <t>Tomada simples na cor branca</t>
  </si>
  <si>
    <t>TOTAL    GERAL      +  B.D.I    24,91%</t>
  </si>
  <si>
    <t>4.49</t>
  </si>
  <si>
    <t>Campainha cigarra</t>
  </si>
  <si>
    <t>Material de proteção (EPI's) para 4 pessoas</t>
  </si>
  <si>
    <t xml:space="preserve">DESEMBOLSO MENSAL +  B.D.I.   24,91%     </t>
  </si>
  <si>
    <t xml:space="preserve">                                                                              SERVIÇOS DE MANUTENÇÃO PREDIAL CORRETIVA E DE REFORMA NA SEDE DA REPRESENTAÇÃO REGIONAL DO IBRAM EM MG
</t>
  </si>
  <si>
    <t>4.50</t>
  </si>
  <si>
    <t>Instalação ponto recepção de rede comunicação-modem-computador</t>
  </si>
  <si>
    <t>Luciana de Oliveira Coelho Albuquerque</t>
  </si>
  <si>
    <t>Arquiteta CAU 96849-8</t>
  </si>
  <si>
    <r>
      <t xml:space="preserve">DATA: </t>
    </r>
    <r>
      <rPr>
        <sz val="10"/>
        <rFont val="Myriad Pro"/>
      </rPr>
      <t>17/10/2016</t>
    </r>
  </si>
  <si>
    <t xml:space="preserve">
Fontes  de composição:
1. Informativo SBC-MG (www.informativosbc.com.br) - mês referência abril/2016
</t>
  </si>
  <si>
    <t>CAU: 96849-8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</si>
</sst>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General_)"/>
    <numFmt numFmtId="169" formatCode="_(* #,##0.00_);_(* \(#,##0.00\);_(* \-??_);_(@_)"/>
    <numFmt numFmtId="170" formatCode="0.0000"/>
    <numFmt numFmtId="171" formatCode="_(&quot;$&quot;* #,##0.00_);_(&quot;$&quot;* \(#,##0.00\);_(&quot;$&quot;* &quot;-&quot;??_);_(@_)"/>
  </numFmts>
  <fonts count="35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name val="Myriad Pro"/>
      <family val="2"/>
    </font>
    <font>
      <b/>
      <sz val="10"/>
      <name val="Myriad Pro"/>
      <family val="2"/>
    </font>
    <font>
      <b/>
      <sz val="11"/>
      <color indexed="23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sz val="8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hadow/>
      <sz val="11"/>
      <color indexed="23"/>
      <name val="Myriad Pro"/>
      <family val="2"/>
    </font>
    <font>
      <sz val="12"/>
      <color indexed="62"/>
      <name val="Myriad Pro"/>
      <family val="2"/>
    </font>
    <font>
      <b/>
      <sz val="12"/>
      <color indexed="62"/>
      <name val="Myriad Pro"/>
      <family val="2"/>
    </font>
    <font>
      <b/>
      <u/>
      <sz val="10"/>
      <name val="Myriad Pro"/>
      <family val="2"/>
    </font>
    <font>
      <u/>
      <sz val="10"/>
      <name val="Myriad Pro"/>
      <family val="2"/>
    </font>
    <font>
      <b/>
      <i/>
      <sz val="10"/>
      <color indexed="8"/>
      <name val="Myriad Pro"/>
      <family val="2"/>
    </font>
    <font>
      <sz val="11"/>
      <color indexed="8"/>
      <name val="Calibri"/>
      <family val="2"/>
    </font>
    <font>
      <sz val="8"/>
      <name val="Arial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Myriad Pro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2"/>
      </patternFill>
    </fill>
  </fills>
  <borders count="4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10" fillId="0" borderId="0" applyNumberFormat="0" applyFont="0" applyFill="0" applyAlignment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1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/>
    <xf numFmtId="0" fontId="1" fillId="19" borderId="37" applyNumberFormat="0" applyFont="0" applyAlignment="0" applyProtection="0"/>
    <xf numFmtId="0" fontId="1" fillId="19" borderId="37" applyNumberFormat="0" applyFont="0" applyAlignment="0" applyProtection="0"/>
    <xf numFmtId="0" fontId="1" fillId="19" borderId="37" applyNumberFormat="0" applyFont="0" applyAlignment="0" applyProtection="0"/>
    <xf numFmtId="0" fontId="1" fillId="19" borderId="37" applyNumberFormat="0" applyFont="0" applyAlignment="0" applyProtection="0"/>
    <xf numFmtId="0" fontId="1" fillId="19" borderId="37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6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16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6" fillId="0" borderId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97">
    <xf numFmtId="0" fontId="0" fillId="0" borderId="0" xfId="0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/>
    </xf>
    <xf numFmtId="166" fontId="12" fillId="0" borderId="4" xfId="53" applyFont="1" applyFill="1" applyBorder="1"/>
    <xf numFmtId="0" fontId="12" fillId="0" borderId="0" xfId="0" applyFont="1" applyFill="1"/>
    <xf numFmtId="0" fontId="13" fillId="7" borderId="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0" xfId="0" applyFont="1" applyFill="1" applyBorder="1"/>
    <xf numFmtId="166" fontId="12" fillId="0" borderId="0" xfId="53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166" fontId="12" fillId="0" borderId="10" xfId="53" applyFont="1" applyFill="1" applyBorder="1"/>
    <xf numFmtId="49" fontId="12" fillId="0" borderId="7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2" fillId="0" borderId="13" xfId="0" applyFont="1" applyFill="1" applyBorder="1"/>
    <xf numFmtId="166" fontId="12" fillId="0" borderId="13" xfId="53" applyFont="1" applyFill="1" applyBorder="1"/>
    <xf numFmtId="0" fontId="13" fillId="0" borderId="0" xfId="0" applyFont="1" applyFill="1" applyBorder="1"/>
    <xf numFmtId="0" fontId="12" fillId="0" borderId="0" xfId="0" applyFont="1" applyFill="1" applyAlignment="1">
      <alignment horizontal="left"/>
    </xf>
    <xf numFmtId="0" fontId="18" fillId="0" borderId="0" xfId="0" applyFont="1" applyFill="1" applyBorder="1" applyAlignment="1">
      <alignment vertical="top" wrapText="1"/>
    </xf>
    <xf numFmtId="166" fontId="12" fillId="0" borderId="0" xfId="53" applyFont="1" applyFill="1"/>
    <xf numFmtId="49" fontId="1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49" applyFont="1"/>
    <xf numFmtId="0" fontId="12" fillId="0" borderId="7" xfId="49" applyFont="1" applyFill="1" applyBorder="1"/>
    <xf numFmtId="0" fontId="21" fillId="0" borderId="0" xfId="49" applyFont="1" applyFill="1" applyBorder="1" applyAlignment="1">
      <alignment horizontal="left" readingOrder="1"/>
    </xf>
    <xf numFmtId="0" fontId="12" fillId="0" borderId="0" xfId="49" applyFont="1" applyFill="1" applyBorder="1"/>
    <xf numFmtId="0" fontId="12" fillId="0" borderId="0" xfId="49" applyFont="1" applyFill="1" applyBorder="1" applyAlignment="1">
      <alignment horizontal="center"/>
    </xf>
    <xf numFmtId="0" fontId="19" fillId="0" borderId="0" xfId="49" applyFont="1" applyFill="1" applyBorder="1" applyAlignment="1">
      <alignment horizontal="right"/>
    </xf>
    <xf numFmtId="0" fontId="12" fillId="8" borderId="7" xfId="49" applyFont="1" applyFill="1" applyBorder="1"/>
    <xf numFmtId="0" fontId="19" fillId="8" borderId="0" xfId="49" applyFont="1" applyFill="1" applyBorder="1" applyAlignment="1">
      <alignment horizontal="right"/>
    </xf>
    <xf numFmtId="0" fontId="12" fillId="8" borderId="0" xfId="49" applyFont="1" applyFill="1" applyBorder="1"/>
    <xf numFmtId="0" fontId="12" fillId="0" borderId="0" xfId="49" applyFont="1" applyBorder="1" applyAlignment="1">
      <alignment horizontal="center"/>
    </xf>
    <xf numFmtId="0" fontId="19" fillId="0" borderId="18" xfId="49" applyFont="1" applyBorder="1" applyAlignment="1">
      <alignment horizontal="center" vertical="center"/>
    </xf>
    <xf numFmtId="0" fontId="19" fillId="0" borderId="19" xfId="49" applyFont="1" applyBorder="1" applyAlignment="1">
      <alignment horizontal="center" vertical="center"/>
    </xf>
    <xf numFmtId="0" fontId="16" fillId="0" borderId="26" xfId="49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Alignment="1"/>
    <xf numFmtId="0" fontId="17" fillId="0" borderId="0" xfId="72" applyFont="1"/>
    <xf numFmtId="0" fontId="13" fillId="11" borderId="7" xfId="78" applyFont="1" applyFill="1" applyBorder="1" applyAlignment="1"/>
    <xf numFmtId="0" fontId="13" fillId="11" borderId="0" xfId="78" applyFont="1" applyFill="1" applyBorder="1" applyAlignment="1"/>
    <xf numFmtId="0" fontId="13" fillId="11" borderId="8" xfId="78" applyFont="1" applyFill="1" applyBorder="1" applyAlignment="1"/>
    <xf numFmtId="0" fontId="13" fillId="10" borderId="9" xfId="72" applyFont="1" applyFill="1" applyBorder="1" applyAlignment="1">
      <alignment horizontal="left" vertical="center"/>
    </xf>
    <xf numFmtId="0" fontId="13" fillId="10" borderId="10" xfId="72" applyFont="1" applyFill="1" applyBorder="1" applyAlignment="1">
      <alignment horizontal="left" vertical="center"/>
    </xf>
    <xf numFmtId="17" fontId="16" fillId="10" borderId="11" xfId="72" applyNumberFormat="1" applyFont="1" applyFill="1" applyBorder="1" applyAlignment="1">
      <alignment horizontal="center" vertical="center"/>
    </xf>
    <xf numFmtId="0" fontId="12" fillId="0" borderId="0" xfId="72" applyFont="1" applyAlignment="1">
      <alignment vertical="center"/>
    </xf>
    <xf numFmtId="0" fontId="13" fillId="0" borderId="0" xfId="72" applyFont="1" applyBorder="1"/>
    <xf numFmtId="0" fontId="15" fillId="0" borderId="0" xfId="72" applyFont="1" applyAlignment="1">
      <alignment horizontal="center" vertical="center"/>
    </xf>
    <xf numFmtId="0" fontId="13" fillId="0" borderId="24" xfId="72" applyFont="1" applyBorder="1" applyAlignment="1">
      <alignment horizontal="center" vertical="center" wrapText="1"/>
    </xf>
    <xf numFmtId="0" fontId="13" fillId="0" borderId="24" xfId="72" applyFont="1" applyBorder="1" applyAlignment="1">
      <alignment horizontal="left" vertical="center" wrapText="1"/>
    </xf>
    <xf numFmtId="10" fontId="13" fillId="0" borderId="24" xfId="86" applyNumberFormat="1" applyFont="1" applyBorder="1" applyAlignment="1">
      <alignment horizontal="center" vertical="center" wrapText="1"/>
    </xf>
    <xf numFmtId="10" fontId="13" fillId="0" borderId="24" xfId="72" applyNumberFormat="1" applyFont="1" applyBorder="1" applyAlignment="1">
      <alignment horizontal="center" vertical="center" wrapText="1"/>
    </xf>
    <xf numFmtId="0" fontId="12" fillId="0" borderId="24" xfId="72" applyFont="1" applyBorder="1" applyAlignment="1">
      <alignment horizontal="left" vertical="center" wrapText="1"/>
    </xf>
    <xf numFmtId="0" fontId="12" fillId="0" borderId="24" xfId="72" applyFont="1" applyBorder="1" applyAlignment="1">
      <alignment horizontal="center" vertical="center" wrapText="1"/>
    </xf>
    <xf numFmtId="10" fontId="12" fillId="0" borderId="24" xfId="86" applyNumberFormat="1" applyFont="1" applyBorder="1" applyAlignment="1">
      <alignment horizontal="center" vertical="center" wrapText="1"/>
    </xf>
    <xf numFmtId="170" fontId="12" fillId="0" borderId="24" xfId="72" applyNumberFormat="1" applyFont="1" applyBorder="1" applyAlignment="1">
      <alignment vertical="center"/>
    </xf>
    <xf numFmtId="170" fontId="12" fillId="0" borderId="24" xfId="72" applyNumberFormat="1" applyFont="1" applyBorder="1" applyAlignment="1">
      <alignment horizontal="right" vertical="center" wrapText="1"/>
    </xf>
    <xf numFmtId="10" fontId="13" fillId="0" borderId="24" xfId="87" applyNumberFormat="1" applyFont="1" applyBorder="1" applyAlignment="1">
      <alignment horizontal="center" vertical="center" wrapText="1"/>
    </xf>
    <xf numFmtId="0" fontId="12" fillId="0" borderId="24" xfId="72" applyFont="1" applyBorder="1" applyAlignment="1">
      <alignment horizontal="center" vertical="center"/>
    </xf>
    <xf numFmtId="0" fontId="24" fillId="0" borderId="0" xfId="72" applyFont="1" applyAlignment="1">
      <alignment vertical="center"/>
    </xf>
    <xf numFmtId="0" fontId="12" fillId="0" borderId="24" xfId="72" applyFont="1" applyBorder="1" applyAlignment="1">
      <alignment vertical="center"/>
    </xf>
    <xf numFmtId="10" fontId="12" fillId="0" borderId="24" xfId="72" applyNumberFormat="1" applyFont="1" applyBorder="1" applyAlignment="1">
      <alignment horizontal="center" vertical="center"/>
    </xf>
    <xf numFmtId="0" fontId="13" fillId="10" borderId="24" xfId="72" applyFont="1" applyFill="1" applyBorder="1" applyAlignment="1">
      <alignment horizontal="left" vertical="center" wrapText="1"/>
    </xf>
    <xf numFmtId="10" fontId="13" fillId="10" borderId="24" xfId="72" applyNumberFormat="1" applyFont="1" applyFill="1" applyBorder="1" applyAlignment="1">
      <alignment horizontal="center" vertical="center"/>
    </xf>
    <xf numFmtId="0" fontId="13" fillId="0" borderId="24" xfId="72" applyFont="1" applyFill="1" applyBorder="1" applyAlignment="1">
      <alignment horizontal="left" vertical="center" wrapText="1"/>
    </xf>
    <xf numFmtId="10" fontId="13" fillId="0" borderId="24" xfId="72" applyNumberFormat="1" applyFont="1" applyFill="1" applyBorder="1" applyAlignment="1">
      <alignment horizontal="center" vertical="center"/>
    </xf>
    <xf numFmtId="0" fontId="12" fillId="0" borderId="0" xfId="72" applyFont="1" applyFill="1" applyAlignment="1">
      <alignment vertical="center"/>
    </xf>
    <xf numFmtId="0" fontId="15" fillId="0" borderId="23" xfId="72" applyFont="1" applyBorder="1" applyAlignment="1">
      <alignment vertical="center"/>
    </xf>
    <xf numFmtId="0" fontId="15" fillId="0" borderId="28" xfId="72" applyFont="1" applyBorder="1" applyAlignment="1">
      <alignment vertical="center"/>
    </xf>
    <xf numFmtId="0" fontId="15" fillId="0" borderId="29" xfId="72" applyFont="1" applyBorder="1" applyAlignment="1">
      <alignment horizontal="center" vertical="center"/>
    </xf>
    <xf numFmtId="0" fontId="15" fillId="0" borderId="0" xfId="72" applyFont="1" applyAlignment="1">
      <alignment vertical="center"/>
    </xf>
    <xf numFmtId="0" fontId="12" fillId="0" borderId="0" xfId="72" applyFont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49" fontId="13" fillId="0" borderId="12" xfId="0" applyNumberFormat="1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/>
    <xf numFmtId="0" fontId="12" fillId="0" borderId="8" xfId="0" applyFont="1" applyFill="1" applyBorder="1" applyAlignment="1"/>
    <xf numFmtId="0" fontId="12" fillId="0" borderId="11" xfId="0" applyFont="1" applyFill="1" applyBorder="1" applyAlignment="1"/>
    <xf numFmtId="0" fontId="12" fillId="0" borderId="14" xfId="0" applyFont="1" applyFill="1" applyBorder="1" applyAlignment="1"/>
    <xf numFmtId="0" fontId="13" fillId="20" borderId="0" xfId="0" applyFont="1" applyFill="1" applyBorder="1"/>
    <xf numFmtId="0" fontId="14" fillId="0" borderId="0" xfId="0" applyFont="1" applyFill="1" applyBorder="1" applyAlignment="1"/>
    <xf numFmtId="0" fontId="16" fillId="0" borderId="17" xfId="49" applyFont="1" applyBorder="1" applyAlignment="1">
      <alignment horizontal="center"/>
    </xf>
    <xf numFmtId="0" fontId="16" fillId="0" borderId="19" xfId="49" applyFont="1" applyBorder="1" applyAlignment="1">
      <alignment horizontal="center" vertical="center"/>
    </xf>
    <xf numFmtId="0" fontId="30" fillId="0" borderId="6" xfId="0" applyFont="1" applyFill="1" applyBorder="1" applyAlignment="1">
      <alignment horizontal="center" wrapText="1"/>
    </xf>
    <xf numFmtId="49" fontId="31" fillId="0" borderId="16" xfId="0" applyNumberFormat="1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wrapText="1"/>
    </xf>
    <xf numFmtId="166" fontId="31" fillId="0" borderId="16" xfId="53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wrapText="1"/>
    </xf>
    <xf numFmtId="0" fontId="31" fillId="0" borderId="4" xfId="0" applyFont="1" applyFill="1" applyBorder="1"/>
    <xf numFmtId="166" fontId="31" fillId="0" borderId="4" xfId="53" applyFont="1" applyFill="1" applyBorder="1"/>
    <xf numFmtId="0" fontId="31" fillId="0" borderId="5" xfId="0" applyFont="1" applyFill="1" applyBorder="1" applyAlignment="1"/>
    <xf numFmtId="49" fontId="31" fillId="0" borderId="19" xfId="0" applyNumberFormat="1" applyFont="1" applyFill="1" applyBorder="1" applyAlignment="1">
      <alignment vertical="top"/>
    </xf>
    <xf numFmtId="0" fontId="31" fillId="0" borderId="19" xfId="0" applyFont="1" applyFill="1" applyBorder="1" applyAlignment="1">
      <alignment horizontal="left"/>
    </xf>
    <xf numFmtId="0" fontId="31" fillId="0" borderId="19" xfId="0" applyFont="1" applyFill="1" applyBorder="1" applyAlignment="1">
      <alignment horizontal="center"/>
    </xf>
    <xf numFmtId="0" fontId="31" fillId="0" borderId="19" xfId="0" applyFont="1" applyFill="1" applyBorder="1"/>
    <xf numFmtId="166" fontId="31" fillId="0" borderId="19" xfId="53" applyFont="1" applyFill="1" applyBorder="1"/>
    <xf numFmtId="0" fontId="31" fillId="0" borderId="19" xfId="0" applyFont="1" applyFill="1" applyBorder="1" applyAlignment="1"/>
    <xf numFmtId="49" fontId="30" fillId="0" borderId="19" xfId="0" applyNumberFormat="1" applyFont="1" applyFill="1" applyBorder="1" applyAlignment="1">
      <alignment vertical="top"/>
    </xf>
    <xf numFmtId="0" fontId="30" fillId="0" borderId="19" xfId="0" applyFont="1" applyFill="1" applyBorder="1" applyAlignment="1">
      <alignment horizontal="left"/>
    </xf>
    <xf numFmtId="0" fontId="31" fillId="0" borderId="19" xfId="66" applyFont="1" applyFill="1" applyBorder="1" applyAlignment="1">
      <alignment horizontal="justify" vertical="center"/>
    </xf>
    <xf numFmtId="0" fontId="31" fillId="0" borderId="19" xfId="66" applyFont="1" applyFill="1" applyBorder="1" applyAlignment="1">
      <alignment horizontal="justify" vertical="center" wrapText="1"/>
    </xf>
    <xf numFmtId="166" fontId="30" fillId="7" borderId="39" xfId="53" applyFont="1" applyFill="1" applyBorder="1" applyAlignment="1">
      <alignment horizontal="center" vertical="center"/>
    </xf>
    <xf numFmtId="166" fontId="31" fillId="7" borderId="18" xfId="53" applyFont="1" applyFill="1" applyBorder="1" applyAlignment="1">
      <alignment horizontal="center"/>
    </xf>
    <xf numFmtId="49" fontId="30" fillId="0" borderId="19" xfId="0" applyNumberFormat="1" applyFont="1" applyFill="1" applyBorder="1" applyAlignment="1"/>
    <xf numFmtId="0" fontId="30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vertical="top"/>
    </xf>
    <xf numFmtId="0" fontId="12" fillId="0" borderId="19" xfId="0" applyFont="1" applyFill="1" applyBorder="1" applyAlignment="1">
      <alignment horizontal="left" vertical="justify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/>
    <xf numFmtId="166" fontId="12" fillId="0" borderId="19" xfId="53" applyFont="1" applyFill="1" applyBorder="1"/>
    <xf numFmtId="0" fontId="12" fillId="0" borderId="19" xfId="0" applyFont="1" applyFill="1" applyBorder="1" applyAlignment="1"/>
    <xf numFmtId="0" fontId="30" fillId="0" borderId="19" xfId="0" applyFont="1" applyFill="1" applyBorder="1" applyAlignment="1">
      <alignment horizontal="center"/>
    </xf>
    <xf numFmtId="49" fontId="31" fillId="20" borderId="19" xfId="0" applyNumberFormat="1" applyFont="1" applyFill="1" applyBorder="1" applyAlignment="1"/>
    <xf numFmtId="0" fontId="31" fillId="20" borderId="19" xfId="0" applyFont="1" applyFill="1" applyBorder="1" applyAlignment="1">
      <alignment horizontal="justify"/>
    </xf>
    <xf numFmtId="0" fontId="31" fillId="20" borderId="19" xfId="0" applyFont="1" applyFill="1" applyBorder="1" applyAlignment="1">
      <alignment horizontal="center"/>
    </xf>
    <xf numFmtId="2" fontId="31" fillId="20" borderId="19" xfId="0" applyNumberFormat="1" applyFont="1" applyFill="1" applyBorder="1"/>
    <xf numFmtId="166" fontId="31" fillId="20" borderId="19" xfId="53" applyFont="1" applyFill="1" applyBorder="1"/>
    <xf numFmtId="0" fontId="32" fillId="20" borderId="19" xfId="0" applyFont="1" applyFill="1" applyBorder="1" applyAlignment="1"/>
    <xf numFmtId="49" fontId="13" fillId="0" borderId="15" xfId="0" applyNumberFormat="1" applyFont="1" applyFill="1" applyBorder="1" applyAlignment="1"/>
    <xf numFmtId="0" fontId="13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center"/>
    </xf>
    <xf numFmtId="49" fontId="13" fillId="7" borderId="40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166" fontId="13" fillId="7" borderId="39" xfId="53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/>
    </xf>
    <xf numFmtId="49" fontId="31" fillId="0" borderId="19" xfId="0" applyNumberFormat="1" applyFont="1" applyFill="1" applyBorder="1" applyAlignment="1"/>
    <xf numFmtId="2" fontId="31" fillId="0" borderId="19" xfId="0" applyNumberFormat="1" applyFont="1" applyFill="1" applyBorder="1"/>
    <xf numFmtId="0" fontId="31" fillId="7" borderId="11" xfId="0" applyFont="1" applyFill="1" applyBorder="1" applyAlignment="1"/>
    <xf numFmtId="166" fontId="30" fillId="7" borderId="18" xfId="53" applyFont="1" applyFill="1" applyBorder="1"/>
    <xf numFmtId="0" fontId="16" fillId="0" borderId="26" xfId="49" applyFont="1" applyBorder="1" applyAlignment="1">
      <alignment horizontal="right"/>
    </xf>
    <xf numFmtId="0" fontId="16" fillId="0" borderId="17" xfId="49" applyFont="1" applyBorder="1" applyAlignment="1">
      <alignment horizontal="right"/>
    </xf>
    <xf numFmtId="0" fontId="15" fillId="0" borderId="19" xfId="49" applyFont="1" applyBorder="1"/>
    <xf numFmtId="9" fontId="15" fillId="0" borderId="19" xfId="88" applyFont="1" applyFill="1" applyBorder="1" applyAlignment="1" applyProtection="1">
      <alignment horizontal="center"/>
    </xf>
    <xf numFmtId="0" fontId="16" fillId="0" borderId="19" xfId="49" applyFont="1" applyBorder="1" applyAlignment="1">
      <alignment horizontal="center"/>
    </xf>
    <xf numFmtId="0" fontId="16" fillId="21" borderId="19" xfId="49" applyFont="1" applyFill="1" applyBorder="1"/>
    <xf numFmtId="44" fontId="16" fillId="21" borderId="19" xfId="64" applyFont="1" applyFill="1" applyBorder="1" applyAlignment="1" applyProtection="1">
      <alignment horizontal="left"/>
    </xf>
    <xf numFmtId="10" fontId="16" fillId="22" borderId="19" xfId="88" applyNumberFormat="1" applyFont="1" applyFill="1" applyBorder="1" applyAlignment="1" applyProtection="1">
      <alignment horizontal="center"/>
    </xf>
    <xf numFmtId="10" fontId="16" fillId="9" borderId="19" xfId="88" applyNumberFormat="1" applyFont="1" applyFill="1" applyBorder="1" applyAlignment="1" applyProtection="1">
      <alignment horizontal="center"/>
    </xf>
    <xf numFmtId="0" fontId="15" fillId="0" borderId="19" xfId="49" applyFont="1" applyBorder="1" applyAlignment="1">
      <alignment horizontal="center"/>
    </xf>
    <xf numFmtId="0" fontId="15" fillId="0" borderId="19" xfId="49" applyFont="1" applyBorder="1" applyAlignment="1">
      <alignment vertical="center"/>
    </xf>
    <xf numFmtId="169" fontId="15" fillId="0" borderId="19" xfId="91" applyNumberFormat="1" applyFont="1" applyFill="1" applyBorder="1" applyAlignment="1" applyProtection="1">
      <alignment horizontal="left"/>
    </xf>
    <xf numFmtId="9" fontId="16" fillId="0" borderId="19" xfId="88" applyFont="1" applyFill="1" applyBorder="1" applyAlignment="1" applyProtection="1">
      <alignment horizontal="center"/>
    </xf>
    <xf numFmtId="0" fontId="15" fillId="0" borderId="19" xfId="49" applyFont="1" applyBorder="1" applyAlignment="1">
      <alignment vertical="center" wrapText="1"/>
    </xf>
    <xf numFmtId="166" fontId="16" fillId="0" borderId="19" xfId="54" applyFont="1" applyBorder="1"/>
    <xf numFmtId="10" fontId="16" fillId="0" borderId="17" xfId="84" applyNumberFormat="1" applyFont="1" applyBorder="1"/>
    <xf numFmtId="166" fontId="15" fillId="0" borderId="19" xfId="54" applyFont="1" applyBorder="1"/>
    <xf numFmtId="0" fontId="12" fillId="0" borderId="19" xfId="49" applyFont="1" applyBorder="1" applyAlignment="1"/>
    <xf numFmtId="0" fontId="13" fillId="0" borderId="7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49" fontId="30" fillId="0" borderId="3" xfId="0" applyNumberFormat="1" applyFont="1" applyFill="1" applyBorder="1" applyAlignment="1">
      <alignment horizontal="left" vertical="top" wrapText="1"/>
    </xf>
    <xf numFmtId="49" fontId="30" fillId="0" borderId="4" xfId="0" applyNumberFormat="1" applyFont="1" applyFill="1" applyBorder="1" applyAlignment="1">
      <alignment horizontal="left" vertical="top" wrapText="1"/>
    </xf>
    <xf numFmtId="0" fontId="30" fillId="7" borderId="20" xfId="0" applyFont="1" applyFill="1" applyBorder="1" applyAlignment="1">
      <alignment horizontal="right" wrapText="1"/>
    </xf>
    <xf numFmtId="0" fontId="30" fillId="7" borderId="38" xfId="0" applyFont="1" applyFill="1" applyBorder="1" applyAlignment="1">
      <alignment horizontal="right" wrapText="1"/>
    </xf>
    <xf numFmtId="0" fontId="30" fillId="7" borderId="21" xfId="0" applyFont="1" applyFill="1" applyBorder="1" applyAlignment="1">
      <alignment horizontal="right" wrapText="1"/>
    </xf>
    <xf numFmtId="2" fontId="14" fillId="0" borderId="0" xfId="0" applyNumberFormat="1" applyFont="1" applyFill="1" applyBorder="1" applyAlignment="1">
      <alignment horizontal="right"/>
    </xf>
    <xf numFmtId="49" fontId="31" fillId="0" borderId="20" xfId="0" applyNumberFormat="1" applyFont="1" applyFill="1" applyBorder="1" applyAlignment="1">
      <alignment horizontal="center" vertical="top"/>
    </xf>
    <xf numFmtId="49" fontId="31" fillId="0" borderId="38" xfId="0" applyNumberFormat="1" applyFont="1" applyFill="1" applyBorder="1" applyAlignment="1">
      <alignment horizontal="center" vertical="top"/>
    </xf>
    <xf numFmtId="49" fontId="31" fillId="0" borderId="41" xfId="0" applyNumberFormat="1" applyFont="1" applyFill="1" applyBorder="1" applyAlignment="1">
      <alignment horizontal="center" vertical="top"/>
    </xf>
    <xf numFmtId="0" fontId="13" fillId="0" borderId="19" xfId="49" applyFont="1" applyBorder="1" applyAlignment="1">
      <alignment horizontal="left" vertical="top"/>
    </xf>
    <xf numFmtId="0" fontId="20" fillId="0" borderId="3" xfId="49" applyFont="1" applyFill="1" applyBorder="1" applyAlignment="1">
      <alignment horizontal="left" vertical="center" wrapText="1"/>
    </xf>
    <xf numFmtId="0" fontId="20" fillId="0" borderId="4" xfId="49" applyFont="1" applyFill="1" applyBorder="1" applyAlignment="1">
      <alignment horizontal="left" vertical="center" wrapText="1"/>
    </xf>
    <xf numFmtId="0" fontId="20" fillId="0" borderId="7" xfId="49" applyFont="1" applyFill="1" applyBorder="1" applyAlignment="1">
      <alignment horizontal="left" vertical="center" wrapText="1"/>
    </xf>
    <xf numFmtId="0" fontId="20" fillId="0" borderId="0" xfId="49" applyFont="1" applyFill="1" applyBorder="1" applyAlignment="1">
      <alignment horizontal="left" vertical="center" wrapText="1"/>
    </xf>
    <xf numFmtId="0" fontId="16" fillId="0" borderId="19" xfId="49" applyFont="1" applyBorder="1" applyAlignment="1">
      <alignment horizontal="right"/>
    </xf>
    <xf numFmtId="0" fontId="25" fillId="0" borderId="35" xfId="72" applyFont="1" applyBorder="1" applyAlignment="1">
      <alignment horizontal="center" readingOrder="1"/>
    </xf>
    <xf numFmtId="0" fontId="25" fillId="0" borderId="0" xfId="72" applyFont="1" applyBorder="1" applyAlignment="1">
      <alignment horizontal="center" readingOrder="1"/>
    </xf>
    <xf numFmtId="0" fontId="25" fillId="0" borderId="36" xfId="72" applyFont="1" applyBorder="1" applyAlignment="1">
      <alignment horizontal="center" readingOrder="1"/>
    </xf>
    <xf numFmtId="0" fontId="12" fillId="0" borderId="25" xfId="72" applyFont="1" applyBorder="1" applyAlignment="1">
      <alignment horizontal="left" vertical="center" wrapText="1"/>
    </xf>
    <xf numFmtId="0" fontId="12" fillId="0" borderId="30" xfId="72" applyFont="1" applyBorder="1" applyAlignment="1">
      <alignment horizontal="left" vertical="center" wrapText="1"/>
    </xf>
    <xf numFmtId="0" fontId="12" fillId="0" borderId="31" xfId="72" applyFont="1" applyBorder="1" applyAlignment="1">
      <alignment horizontal="left" vertical="center" wrapText="1"/>
    </xf>
    <xf numFmtId="0" fontId="19" fillId="10" borderId="3" xfId="78" applyFont="1" applyFill="1" applyBorder="1" applyAlignment="1">
      <alignment horizontal="center" vertical="center"/>
    </xf>
    <xf numFmtId="0" fontId="19" fillId="10" borderId="4" xfId="78" applyFont="1" applyFill="1" applyBorder="1" applyAlignment="1">
      <alignment horizontal="center" vertical="center"/>
    </xf>
    <xf numFmtId="0" fontId="19" fillId="10" borderId="5" xfId="78" applyFont="1" applyFill="1" applyBorder="1" applyAlignment="1">
      <alignment horizontal="center" vertical="center"/>
    </xf>
    <xf numFmtId="0" fontId="19" fillId="10" borderId="7" xfId="78" applyFont="1" applyFill="1" applyBorder="1" applyAlignment="1">
      <alignment horizontal="center" vertical="center"/>
    </xf>
    <xf numFmtId="0" fontId="19" fillId="10" borderId="0" xfId="78" applyFont="1" applyFill="1" applyBorder="1" applyAlignment="1">
      <alignment horizontal="center" vertical="center"/>
    </xf>
    <xf numFmtId="0" fontId="19" fillId="10" borderId="8" xfId="78" applyFont="1" applyFill="1" applyBorder="1" applyAlignment="1">
      <alignment horizontal="center" vertical="center"/>
    </xf>
    <xf numFmtId="0" fontId="13" fillId="11" borderId="7" xfId="78" applyFont="1" applyFill="1" applyBorder="1" applyAlignment="1">
      <alignment horizontal="left"/>
    </xf>
    <xf numFmtId="0" fontId="13" fillId="11" borderId="0" xfId="78" applyFont="1" applyFill="1" applyBorder="1" applyAlignment="1">
      <alignment horizontal="left"/>
    </xf>
    <xf numFmtId="0" fontId="13" fillId="11" borderId="8" xfId="78" applyFont="1" applyFill="1" applyBorder="1" applyAlignment="1">
      <alignment horizontal="left"/>
    </xf>
    <xf numFmtId="0" fontId="13" fillId="0" borderId="24" xfId="72" applyFont="1" applyBorder="1" applyAlignment="1">
      <alignment horizontal="center" vertical="center" wrapText="1"/>
    </xf>
    <xf numFmtId="10" fontId="12" fillId="0" borderId="27" xfId="86" applyNumberFormat="1" applyFont="1" applyBorder="1" applyAlignment="1">
      <alignment horizontal="center" vertical="center" wrapText="1"/>
    </xf>
    <xf numFmtId="10" fontId="12" fillId="0" borderId="22" xfId="86" applyNumberFormat="1" applyFont="1" applyBorder="1" applyAlignment="1">
      <alignment horizontal="center" vertical="center" wrapText="1"/>
    </xf>
    <xf numFmtId="0" fontId="25" fillId="0" borderId="32" xfId="72" applyFont="1" applyBorder="1" applyAlignment="1">
      <alignment horizontal="center" readingOrder="1"/>
    </xf>
    <xf numFmtId="0" fontId="25" fillId="0" borderId="33" xfId="72" applyFont="1" applyBorder="1" applyAlignment="1">
      <alignment horizontal="center" readingOrder="1"/>
    </xf>
    <xf numFmtId="0" fontId="25" fillId="0" borderId="34" xfId="72" applyFont="1" applyBorder="1" applyAlignment="1">
      <alignment horizontal="center" readingOrder="1"/>
    </xf>
  </cellXfs>
  <cellStyles count="110">
    <cellStyle name="20% - Ênfase1 2" xfId="1"/>
    <cellStyle name="20% - Ênfase1 3" xfId="2"/>
    <cellStyle name="20% - Ênfase1 4" xfId="3"/>
    <cellStyle name="20% - Ênfase1 5" xfId="4"/>
    <cellStyle name="20% - Ênfase2 2" xfId="5"/>
    <cellStyle name="20% - Ênfase2 3" xfId="6"/>
    <cellStyle name="20% - Ênfase2 4" xfId="7"/>
    <cellStyle name="20% - Ênfase2 5" xfId="8"/>
    <cellStyle name="20% - Ênfase3 2" xfId="9"/>
    <cellStyle name="20% - Ênfase3 3" xfId="10"/>
    <cellStyle name="20% - Ênfase3 4" xfId="11"/>
    <cellStyle name="20% - Ênfase3 5" xfId="12"/>
    <cellStyle name="20% - Ênfase4 2" xfId="13"/>
    <cellStyle name="20% - Ênfase4 3" xfId="14"/>
    <cellStyle name="20% - Ênfase4 4" xfId="15"/>
    <cellStyle name="20% - Ênfase4 5" xfId="16"/>
    <cellStyle name="20% - Ênfase5 2" xfId="17"/>
    <cellStyle name="20% - Ênfase5 3" xfId="18"/>
    <cellStyle name="20% - Ênfase5 4" xfId="19"/>
    <cellStyle name="20% - Ênfase5 5" xfId="20"/>
    <cellStyle name="20% - Ênfase6 2" xfId="21"/>
    <cellStyle name="20% - Ênfase6 3" xfId="22"/>
    <cellStyle name="20% - Ênfase6 4" xfId="23"/>
    <cellStyle name="20% - Ênfase6 5" xfId="24"/>
    <cellStyle name="40% - Ênfase1 2" xfId="25"/>
    <cellStyle name="40% - Ênfase1 3" xfId="26"/>
    <cellStyle name="40% - Ênfase1 4" xfId="27"/>
    <cellStyle name="40% - Ênfase1 5" xfId="28"/>
    <cellStyle name="40% - Ênfase2 2" xfId="29"/>
    <cellStyle name="40% - Ênfase2 3" xfId="30"/>
    <cellStyle name="40% - Ênfase2 4" xfId="31"/>
    <cellStyle name="40% - Ênfase2 5" xfId="32"/>
    <cellStyle name="40% - Ênfase3 2" xfId="33"/>
    <cellStyle name="40% - Ênfase3 3" xfId="34"/>
    <cellStyle name="40% - Ênfase3 4" xfId="35"/>
    <cellStyle name="40% - Ênfase3 5" xfId="36"/>
    <cellStyle name="40% - Ênfase4 2" xfId="37"/>
    <cellStyle name="40% - Ênfase4 3" xfId="38"/>
    <cellStyle name="40% - Ênfase4 4" xfId="39"/>
    <cellStyle name="40% - Ênfase4 5" xfId="40"/>
    <cellStyle name="40% - Ênfase5 2" xfId="41"/>
    <cellStyle name="40% - Ênfase5 3" xfId="42"/>
    <cellStyle name="40% - Ênfase5 4" xfId="43"/>
    <cellStyle name="40% - Ênfase5 5" xfId="44"/>
    <cellStyle name="40% - Ênfase6 2" xfId="45"/>
    <cellStyle name="40% - Ênfase6 3" xfId="46"/>
    <cellStyle name="40% - Ênfase6 4" xfId="47"/>
    <cellStyle name="40% - Ênfase6 5" xfId="48"/>
    <cellStyle name="Excel Built-in Normal" xfId="49"/>
    <cellStyle name="Gameleira" xfId="50"/>
    <cellStyle name="Hiperlink 2" xfId="51"/>
    <cellStyle name="Hyperlink 2" xfId="52"/>
    <cellStyle name="Moeda" xfId="53" builtinId="4"/>
    <cellStyle name="Moeda 2" xfId="54"/>
    <cellStyle name="Moeda 2 2" xfId="55"/>
    <cellStyle name="Moeda 3" xfId="56"/>
    <cellStyle name="Moeda 3 2" xfId="57"/>
    <cellStyle name="Moeda 3 3" xfId="58"/>
    <cellStyle name="Moeda 3 4" xfId="59"/>
    <cellStyle name="Moeda 3 5" xfId="60"/>
    <cellStyle name="Moeda 3 6" xfId="61"/>
    <cellStyle name="Moeda 3 7" xfId="62"/>
    <cellStyle name="Moeda 4" xfId="63"/>
    <cellStyle name="Moeda_Igreja Santanda-TO_R02 2" xfId="64"/>
    <cellStyle name="Normal" xfId="0" builtinId="0"/>
    <cellStyle name="Normal 2" xfId="65"/>
    <cellStyle name="Normal 2 2" xfId="66"/>
    <cellStyle name="Normal 2 3" xfId="67"/>
    <cellStyle name="Normal 2 4" xfId="68"/>
    <cellStyle name="Normal 2_OÇA_Ig.SagCoração_abr13" xfId="69"/>
    <cellStyle name="Normal 3" xfId="70"/>
    <cellStyle name="Normal 3 2" xfId="71"/>
    <cellStyle name="Normal 3 2 2" xfId="72"/>
    <cellStyle name="Normal 3 3" xfId="73"/>
    <cellStyle name="Normal 3_AU_PR181_08_QD_10_003_D" xfId="74"/>
    <cellStyle name="Normal 4" xfId="75"/>
    <cellStyle name="Normal 4 2" xfId="76"/>
    <cellStyle name="Normal 5" xfId="77"/>
    <cellStyle name="Normal 6" xfId="78"/>
    <cellStyle name="Nota 2" xfId="79"/>
    <cellStyle name="Nota 3" xfId="80"/>
    <cellStyle name="Nota 4" xfId="81"/>
    <cellStyle name="Nota 5" xfId="82"/>
    <cellStyle name="Nota 6" xfId="83"/>
    <cellStyle name="Porcentagem" xfId="84" builtinId="5"/>
    <cellStyle name="Porcentagem 2" xfId="85"/>
    <cellStyle name="Porcentagem 3" xfId="86"/>
    <cellStyle name="Porcentagem 4" xfId="87"/>
    <cellStyle name="Porcentagem_ORÇA_CONCEIÇÃO-fev13_REV01" xfId="88"/>
    <cellStyle name="Separador de milhares 2" xfId="89"/>
    <cellStyle name="Separador de milhares 2 2" xfId="90"/>
    <cellStyle name="Separador de milhares 2_ORÇA_CONCEIÇÃO-fev13_REV01" xfId="91"/>
    <cellStyle name="Separador de milhares 3" xfId="92"/>
    <cellStyle name="Separador de milhares 3 2" xfId="93"/>
    <cellStyle name="Separador de milhares 4" xfId="94"/>
    <cellStyle name="Separador de milhares 5" xfId="95"/>
    <cellStyle name="Separador de milhares 6" xfId="96"/>
    <cellStyle name="Separador de milhares 7" xfId="97"/>
    <cellStyle name="Separador de milhares 8" xfId="98"/>
    <cellStyle name="Título 1 1" xfId="99"/>
    <cellStyle name="Título 1 1 1" xfId="100"/>
    <cellStyle name="Total 2" xfId="101"/>
    <cellStyle name="Vírgula 2" xfId="102"/>
    <cellStyle name="Vírgula 2 2" xfId="103"/>
    <cellStyle name="Vírgula 2 2 2" xfId="104"/>
    <cellStyle name="Vírgula 2 2 3" xfId="105"/>
    <cellStyle name="Vírgula 2 3" xfId="106"/>
    <cellStyle name="Vírgula 2_ORÇA_CONCEIÇÃO-fev13_REV01" xfId="107"/>
    <cellStyle name="Vírgula 3" xfId="108"/>
    <cellStyle name="Währung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2179983</xdr:colOff>
      <xdr:row>3</xdr:row>
      <xdr:rowOff>58805</xdr:rowOff>
    </xdr:from>
    <xdr:to>
      <xdr:col>4</xdr:col>
      <xdr:colOff>438979</xdr:colOff>
      <xdr:row>6</xdr:row>
      <xdr:rowOff>30230</xdr:rowOff>
    </xdr:to>
    <xdr:sp macro="" textlink="">
      <xdr:nvSpPr>
        <xdr:cNvPr id="79496" name="Text Box 1"/>
        <xdr:cNvSpPr txBox="1">
          <a:spLocks noChangeArrowheads="1"/>
        </xdr:cNvSpPr>
      </xdr:nvSpPr>
      <xdr:spPr bwMode="auto">
        <a:xfrm>
          <a:off x="2884005" y="605457"/>
          <a:ext cx="295523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pt-BR" sz="1200" b="1" i="0" strike="noStrike">
              <a:solidFill>
                <a:srgbClr val="333399"/>
              </a:solidFill>
              <a:latin typeface="Tahoma"/>
              <a:ea typeface="Tahoma"/>
              <a:cs typeface="Tahoma"/>
            </a:rPr>
            <a:t>o r ç a m e n t o - v e n d a</a:t>
          </a:r>
        </a:p>
        <a:p>
          <a:pPr algn="l" rtl="1">
            <a:defRPr sz="1000"/>
          </a:pPr>
          <a:endParaRPr lang="pt-BR" sz="1000" b="0" i="0" strike="noStrike">
            <a:solidFill>
              <a:srgbClr val="808080"/>
            </a:solidFill>
            <a:latin typeface="Tahoma"/>
            <a:ea typeface="Tahoma"/>
            <a:cs typeface="Tahoma"/>
          </a:endParaRPr>
        </a:p>
        <a:p>
          <a:pPr algn="l" rtl="1">
            <a:defRPr sz="1000"/>
          </a:pPr>
          <a:endParaRPr lang="pt-BR" sz="1000" b="0" i="0" strike="noStrike">
            <a:solidFill>
              <a:srgbClr val="80808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71437</xdr:colOff>
      <xdr:row>5</xdr:row>
      <xdr:rowOff>2975</xdr:rowOff>
    </xdr:to>
    <xdr:pic>
      <xdr:nvPicPr>
        <xdr:cNvPr id="4" name="Imagem 3" descr="IMG_204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4" y="1"/>
          <a:ext cx="1178717" cy="884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7</xdr:row>
      <xdr:rowOff>38100</xdr:rowOff>
    </xdr:from>
    <xdr:to>
      <xdr:col>7</xdr:col>
      <xdr:colOff>0</xdr:colOff>
      <xdr:row>7</xdr:row>
      <xdr:rowOff>57150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828800" y="1838325"/>
          <a:ext cx="12801600" cy="19050"/>
        </a:xfrm>
        <a:prstGeom prst="line">
          <a:avLst/>
        </a:prstGeom>
        <a:ln>
          <a:headEnd/>
          <a:tailEnd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/>
        <a:lstStyle/>
        <a:p>
          <a:endParaRPr lang="pt-BR"/>
        </a:p>
      </xdr:txBody>
    </xdr:sp>
    <xdr:clientData/>
  </xdr:twoCellAnchor>
  <xdr:twoCellAnchor>
    <xdr:from>
      <xdr:col>2</xdr:col>
      <xdr:colOff>1102844</xdr:colOff>
      <xdr:row>25</xdr:row>
      <xdr:rowOff>338044</xdr:rowOff>
    </xdr:from>
    <xdr:to>
      <xdr:col>3</xdr:col>
      <xdr:colOff>31750</xdr:colOff>
      <xdr:row>25</xdr:row>
      <xdr:rowOff>1000125</xdr:rowOff>
    </xdr:to>
    <xdr:sp macro="" textlink="">
      <xdr:nvSpPr>
        <xdr:cNvPr id="3" name="CaixaDeTexto 2"/>
        <xdr:cNvSpPr txBox="1"/>
      </xdr:nvSpPr>
      <xdr:spPr>
        <a:xfrm>
          <a:off x="6055844" y="7338919"/>
          <a:ext cx="2564281" cy="662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100"/>
            <a:t>Luciana</a:t>
          </a:r>
          <a:r>
            <a:rPr lang="pt-BR" sz="1100" baseline="0"/>
            <a:t> de Oliveira Coelho Albuquerque</a:t>
          </a:r>
          <a:endParaRPr lang="pt-BR" sz="1100"/>
        </a:p>
        <a:p>
          <a:pPr algn="ctr"/>
          <a:r>
            <a:rPr lang="pt-BR" sz="1100"/>
            <a:t>Arquiteta</a:t>
          </a:r>
          <a:endParaRPr lang="pt-BR" sz="1100" baseline="0"/>
        </a:p>
        <a:p>
          <a:pPr algn="ctr"/>
          <a:r>
            <a:rPr lang="pt-BR" sz="1100" baseline="0"/>
            <a:t>SIAPE 2127844</a:t>
          </a:r>
        </a:p>
        <a:p>
          <a:pPr algn="ctr"/>
          <a:r>
            <a:rPr lang="pt-BR" sz="1100" baseline="0"/>
            <a:t>CAU nº 96849-8</a:t>
          </a:r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1397000</xdr:colOff>
      <xdr:row>5</xdr:row>
      <xdr:rowOff>138905</xdr:rowOff>
    </xdr:to>
    <xdr:pic>
      <xdr:nvPicPr>
        <xdr:cNvPr id="5" name="Imagem 4" descr="IMG_204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84375" cy="1488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Zeros="0" tabSelected="1" view="pageBreakPreview" zoomScale="60" zoomScaleNormal="90" workbookViewId="0">
      <selection activeCell="A96" sqref="A96:H96"/>
    </sheetView>
  </sheetViews>
  <sheetFormatPr defaultColWidth="9.109375" defaultRowHeight="13.2"/>
  <cols>
    <col min="1" max="1" width="16.5546875" style="23" customWidth="1"/>
    <col min="2" max="2" width="97.6640625" style="20" customWidth="1"/>
    <col min="3" max="3" width="7.44140625" style="24" customWidth="1"/>
    <col min="4" max="4" width="9.44140625" style="5" customWidth="1"/>
    <col min="5" max="5" width="26" style="22" customWidth="1"/>
    <col min="6" max="6" width="20.5546875" style="22" customWidth="1"/>
    <col min="7" max="7" width="30.5546875" style="22" customWidth="1"/>
    <col min="8" max="8" width="54" style="39" customWidth="1"/>
    <col min="9" max="9" width="1.6640625" style="5" customWidth="1"/>
    <col min="10" max="10" width="12.44140625" style="5" customWidth="1"/>
    <col min="11" max="16384" width="9.109375" style="5"/>
  </cols>
  <sheetData>
    <row r="1" spans="1:10">
      <c r="A1" s="1"/>
      <c r="B1" s="2"/>
      <c r="C1" s="3"/>
      <c r="D1" s="2"/>
      <c r="E1" s="4"/>
      <c r="F1" s="4"/>
      <c r="G1" s="4"/>
      <c r="H1" s="79"/>
      <c r="J1" s="6" t="s">
        <v>189</v>
      </c>
    </row>
    <row r="2" spans="1:10" ht="13.8">
      <c r="A2" s="7"/>
      <c r="B2" s="84" t="s">
        <v>74</v>
      </c>
      <c r="C2" s="84"/>
      <c r="D2" s="8"/>
      <c r="E2" s="9"/>
      <c r="F2" s="9"/>
      <c r="G2" s="9"/>
      <c r="H2" s="80"/>
      <c r="J2" s="6">
        <v>1.2491000000000001</v>
      </c>
    </row>
    <row r="3" spans="1:10" ht="13.8">
      <c r="A3" s="7"/>
      <c r="B3" s="166"/>
      <c r="C3" s="166"/>
      <c r="D3" s="8"/>
      <c r="E3" s="9"/>
      <c r="F3" s="9"/>
      <c r="G3" s="9"/>
      <c r="H3" s="80"/>
    </row>
    <row r="4" spans="1:10">
      <c r="A4" s="7"/>
      <c r="B4" s="8"/>
      <c r="C4" s="10"/>
      <c r="D4" s="8"/>
      <c r="E4" s="9"/>
      <c r="F4" s="9"/>
      <c r="G4" s="9"/>
      <c r="H4" s="80"/>
    </row>
    <row r="5" spans="1:10">
      <c r="A5" s="11"/>
      <c r="B5" s="12"/>
      <c r="C5" s="13"/>
      <c r="D5" s="12"/>
      <c r="E5" s="14"/>
      <c r="F5" s="14"/>
      <c r="G5" s="14"/>
      <c r="H5" s="81"/>
    </row>
    <row r="6" spans="1:10" s="8" customFormat="1" ht="3.75" customHeight="1">
      <c r="A6" s="15"/>
      <c r="B6" s="16"/>
      <c r="C6" s="10"/>
      <c r="E6" s="9"/>
      <c r="F6" s="9"/>
      <c r="G6" s="9"/>
      <c r="H6" s="38"/>
    </row>
    <row r="7" spans="1:10" s="8" customFormat="1">
      <c r="A7" s="74" t="s">
        <v>75</v>
      </c>
      <c r="B7" s="75"/>
      <c r="C7" s="76" t="s">
        <v>208</v>
      </c>
      <c r="D7" s="17"/>
      <c r="E7" s="18"/>
      <c r="F7" s="18"/>
      <c r="G7" s="18"/>
      <c r="H7" s="82"/>
    </row>
    <row r="8" spans="1:10" s="8" customFormat="1">
      <c r="A8" s="74" t="s">
        <v>186</v>
      </c>
      <c r="B8" s="75"/>
      <c r="C8" s="76"/>
      <c r="D8" s="17"/>
      <c r="E8" s="18"/>
      <c r="F8" s="18"/>
      <c r="G8" s="18"/>
      <c r="H8" s="82"/>
    </row>
    <row r="9" spans="1:10" s="8" customFormat="1">
      <c r="A9" s="77" t="s">
        <v>60</v>
      </c>
      <c r="B9" s="75" t="s">
        <v>178</v>
      </c>
      <c r="C9" s="76" t="s">
        <v>76</v>
      </c>
      <c r="D9" s="17"/>
      <c r="E9" s="18"/>
      <c r="F9" s="18"/>
      <c r="G9" s="18"/>
      <c r="H9" s="82"/>
    </row>
    <row r="10" spans="1:10" s="8" customFormat="1" ht="3.75" customHeight="1">
      <c r="A10" s="123"/>
      <c r="B10" s="124"/>
      <c r="C10" s="125"/>
      <c r="D10" s="2"/>
      <c r="E10" s="4"/>
      <c r="F10" s="4"/>
      <c r="G10" s="4"/>
      <c r="H10" s="79"/>
    </row>
    <row r="11" spans="1:10" s="78" customFormat="1" ht="15.75" customHeight="1">
      <c r="A11" s="126" t="s">
        <v>15</v>
      </c>
      <c r="B11" s="127" t="s">
        <v>16</v>
      </c>
      <c r="C11" s="127" t="s">
        <v>17</v>
      </c>
      <c r="D11" s="127" t="s">
        <v>10</v>
      </c>
      <c r="E11" s="128" t="s">
        <v>11</v>
      </c>
      <c r="F11" s="128" t="s">
        <v>12</v>
      </c>
      <c r="G11" s="128" t="s">
        <v>14</v>
      </c>
      <c r="H11" s="129" t="s">
        <v>13</v>
      </c>
    </row>
    <row r="12" spans="1:10" ht="20.100000000000001" customHeight="1">
      <c r="A12" s="110"/>
      <c r="B12" s="111"/>
      <c r="C12" s="112"/>
      <c r="D12" s="113"/>
      <c r="E12" s="114"/>
      <c r="F12" s="114"/>
      <c r="G12" s="114"/>
      <c r="H12" s="115"/>
    </row>
    <row r="13" spans="1:10" s="19" customFormat="1" ht="20.100000000000001" customHeight="1">
      <c r="A13" s="108" t="s">
        <v>18</v>
      </c>
      <c r="B13" s="109" t="s">
        <v>22</v>
      </c>
      <c r="C13" s="116"/>
      <c r="D13" s="99"/>
      <c r="E13" s="100"/>
      <c r="F13" s="100"/>
      <c r="G13" s="100"/>
      <c r="H13" s="101"/>
    </row>
    <row r="14" spans="1:10" s="83" customFormat="1" ht="20.100000000000001" customHeight="1">
      <c r="A14" s="130" t="s">
        <v>19</v>
      </c>
      <c r="B14" s="97" t="s">
        <v>77</v>
      </c>
      <c r="C14" s="98" t="s">
        <v>182</v>
      </c>
      <c r="D14" s="131"/>
      <c r="E14" s="100"/>
      <c r="F14" s="100">
        <f>E14*J2</f>
        <v>0</v>
      </c>
      <c r="G14" s="100">
        <f>D14*F14</f>
        <v>0</v>
      </c>
      <c r="H14" s="101"/>
    </row>
    <row r="15" spans="1:10" s="19" customFormat="1" ht="20.100000000000001" customHeight="1">
      <c r="A15" s="130" t="s">
        <v>78</v>
      </c>
      <c r="B15" s="97" t="s">
        <v>79</v>
      </c>
      <c r="C15" s="98" t="s">
        <v>182</v>
      </c>
      <c r="D15" s="131"/>
      <c r="E15" s="100"/>
      <c r="F15" s="100">
        <f>E15*J2</f>
        <v>0</v>
      </c>
      <c r="G15" s="100">
        <f>D15*F15</f>
        <v>0</v>
      </c>
      <c r="H15" s="101"/>
    </row>
    <row r="16" spans="1:10" s="83" customFormat="1" ht="20.100000000000001" customHeight="1">
      <c r="A16" s="117"/>
      <c r="B16" s="118"/>
      <c r="C16" s="119"/>
      <c r="D16" s="120"/>
      <c r="E16" s="121"/>
      <c r="F16" s="121"/>
      <c r="G16" s="121"/>
      <c r="H16" s="122"/>
    </row>
    <row r="17" spans="1:8" ht="15" customHeight="1">
      <c r="A17" s="163" t="s">
        <v>20</v>
      </c>
      <c r="B17" s="164"/>
      <c r="C17" s="164"/>
      <c r="D17" s="164"/>
      <c r="E17" s="164"/>
      <c r="F17" s="165"/>
      <c r="G17" s="106">
        <f>SUM(G14:G16)</f>
        <v>0</v>
      </c>
      <c r="H17" s="107"/>
    </row>
    <row r="18" spans="1:8" ht="20.100000000000001" customHeight="1">
      <c r="A18" s="108"/>
      <c r="B18" s="97"/>
      <c r="C18" s="98"/>
      <c r="D18" s="99"/>
      <c r="E18" s="100"/>
      <c r="F18" s="100"/>
      <c r="G18" s="100"/>
      <c r="H18" s="101"/>
    </row>
    <row r="19" spans="1:8" ht="20.100000000000001" customHeight="1">
      <c r="A19" s="108" t="s">
        <v>21</v>
      </c>
      <c r="B19" s="109" t="s">
        <v>59</v>
      </c>
      <c r="C19" s="98"/>
      <c r="D19" s="99"/>
      <c r="E19" s="100"/>
      <c r="F19" s="100"/>
      <c r="G19" s="100"/>
      <c r="H19" s="101"/>
    </row>
    <row r="20" spans="1:8" ht="20.100000000000001" customHeight="1">
      <c r="A20" s="96" t="s">
        <v>23</v>
      </c>
      <c r="B20" s="97" t="s">
        <v>64</v>
      </c>
      <c r="C20" s="98" t="s">
        <v>65</v>
      </c>
      <c r="D20" s="99"/>
      <c r="E20" s="100"/>
      <c r="F20" s="100">
        <f>E20*J2</f>
        <v>0</v>
      </c>
      <c r="G20" s="100">
        <f t="shared" ref="G20:G22" si="0">D20*F20</f>
        <v>0</v>
      </c>
      <c r="H20" s="101"/>
    </row>
    <row r="21" spans="1:8" ht="20.100000000000001" customHeight="1">
      <c r="A21" s="96" t="s">
        <v>80</v>
      </c>
      <c r="B21" s="97" t="s">
        <v>201</v>
      </c>
      <c r="C21" s="98" t="s">
        <v>65</v>
      </c>
      <c r="D21" s="99"/>
      <c r="E21" s="100"/>
      <c r="F21" s="100">
        <f>E21*J2</f>
        <v>0</v>
      </c>
      <c r="G21" s="100">
        <f t="shared" si="0"/>
        <v>0</v>
      </c>
      <c r="H21" s="101"/>
    </row>
    <row r="22" spans="1:8" ht="20.100000000000001" customHeight="1">
      <c r="A22" s="96" t="s">
        <v>81</v>
      </c>
      <c r="B22" s="97" t="s">
        <v>73</v>
      </c>
      <c r="C22" s="98" t="s">
        <v>65</v>
      </c>
      <c r="D22" s="99"/>
      <c r="E22" s="100"/>
      <c r="F22" s="100">
        <f>E22*J2</f>
        <v>0</v>
      </c>
      <c r="G22" s="100">
        <f t="shared" si="0"/>
        <v>0</v>
      </c>
      <c r="H22" s="101"/>
    </row>
    <row r="23" spans="1:8" ht="20.100000000000001" customHeight="1">
      <c r="A23" s="108"/>
      <c r="B23" s="97"/>
      <c r="C23" s="98"/>
      <c r="D23" s="99"/>
      <c r="E23" s="100"/>
      <c r="F23" s="100"/>
      <c r="G23" s="100"/>
      <c r="H23" s="101"/>
    </row>
    <row r="24" spans="1:8" ht="15" customHeight="1">
      <c r="A24" s="163" t="s">
        <v>82</v>
      </c>
      <c r="B24" s="164"/>
      <c r="C24" s="164"/>
      <c r="D24" s="164"/>
      <c r="E24" s="164"/>
      <c r="F24" s="165"/>
      <c r="G24" s="106">
        <f>SUM(G20:G22)</f>
        <v>0</v>
      </c>
      <c r="H24" s="107"/>
    </row>
    <row r="25" spans="1:8" ht="20.100000000000001" customHeight="1">
      <c r="A25" s="96"/>
      <c r="B25" s="97"/>
      <c r="C25" s="98"/>
      <c r="D25" s="99"/>
      <c r="E25" s="100"/>
      <c r="F25" s="100"/>
      <c r="G25" s="100"/>
      <c r="H25" s="101"/>
    </row>
    <row r="26" spans="1:8" ht="20.100000000000001" customHeight="1">
      <c r="A26" s="102" t="s">
        <v>24</v>
      </c>
      <c r="B26" s="103" t="s">
        <v>83</v>
      </c>
      <c r="C26" s="98"/>
      <c r="D26" s="99"/>
      <c r="E26" s="100"/>
      <c r="F26" s="100"/>
      <c r="G26" s="100"/>
      <c r="H26" s="101"/>
    </row>
    <row r="27" spans="1:8" ht="20.100000000000001" customHeight="1">
      <c r="A27" s="96" t="s">
        <v>25</v>
      </c>
      <c r="B27" s="97" t="s">
        <v>123</v>
      </c>
      <c r="C27" s="98" t="s">
        <v>66</v>
      </c>
      <c r="D27" s="99"/>
      <c r="E27" s="100"/>
      <c r="F27" s="100">
        <f>E27*J2</f>
        <v>0</v>
      </c>
      <c r="G27" s="100">
        <f t="shared" ref="G27:G38" si="1">D27*F27</f>
        <v>0</v>
      </c>
      <c r="H27" s="101"/>
    </row>
    <row r="28" spans="1:8" ht="20.100000000000001" customHeight="1">
      <c r="A28" s="96" t="s">
        <v>84</v>
      </c>
      <c r="B28" s="97" t="s">
        <v>124</v>
      </c>
      <c r="C28" s="98" t="s">
        <v>65</v>
      </c>
      <c r="D28" s="99"/>
      <c r="E28" s="100"/>
      <c r="F28" s="100">
        <f>E28*J2</f>
        <v>0</v>
      </c>
      <c r="G28" s="100">
        <f t="shared" si="1"/>
        <v>0</v>
      </c>
      <c r="H28" s="101"/>
    </row>
    <row r="29" spans="1:8" ht="20.100000000000001" customHeight="1">
      <c r="A29" s="96" t="s">
        <v>85</v>
      </c>
      <c r="B29" s="97" t="s">
        <v>125</v>
      </c>
      <c r="C29" s="98" t="s">
        <v>65</v>
      </c>
      <c r="D29" s="99"/>
      <c r="E29" s="100"/>
      <c r="F29" s="100">
        <f>E29*J2</f>
        <v>0</v>
      </c>
      <c r="G29" s="100">
        <f t="shared" si="1"/>
        <v>0</v>
      </c>
      <c r="H29" s="101"/>
    </row>
    <row r="30" spans="1:8" ht="20.100000000000001" customHeight="1">
      <c r="A30" s="96" t="s">
        <v>86</v>
      </c>
      <c r="B30" s="97" t="s">
        <v>126</v>
      </c>
      <c r="C30" s="98" t="s">
        <v>65</v>
      </c>
      <c r="D30" s="99"/>
      <c r="E30" s="100"/>
      <c r="F30" s="100">
        <f>E30*J2</f>
        <v>0</v>
      </c>
      <c r="G30" s="100">
        <f t="shared" si="1"/>
        <v>0</v>
      </c>
      <c r="H30" s="101"/>
    </row>
    <row r="31" spans="1:8" ht="20.100000000000001" customHeight="1">
      <c r="A31" s="96" t="s">
        <v>87</v>
      </c>
      <c r="B31" s="97" t="s">
        <v>127</v>
      </c>
      <c r="C31" s="98" t="s">
        <v>65</v>
      </c>
      <c r="D31" s="99"/>
      <c r="E31" s="100"/>
      <c r="F31" s="100">
        <f>E31*J2</f>
        <v>0</v>
      </c>
      <c r="G31" s="100">
        <f t="shared" si="1"/>
        <v>0</v>
      </c>
      <c r="H31" s="101"/>
    </row>
    <row r="32" spans="1:8" ht="20.100000000000001" customHeight="1">
      <c r="A32" s="96" t="s">
        <v>88</v>
      </c>
      <c r="B32" s="97" t="s">
        <v>128</v>
      </c>
      <c r="C32" s="98" t="s">
        <v>66</v>
      </c>
      <c r="D32" s="99"/>
      <c r="E32" s="100"/>
      <c r="F32" s="100">
        <f>E32*J2</f>
        <v>0</v>
      </c>
      <c r="G32" s="100">
        <f t="shared" si="1"/>
        <v>0</v>
      </c>
      <c r="H32" s="101"/>
    </row>
    <row r="33" spans="1:8" ht="20.100000000000001" customHeight="1">
      <c r="A33" s="96" t="s">
        <v>89</v>
      </c>
      <c r="B33" s="97" t="s">
        <v>129</v>
      </c>
      <c r="C33" s="98" t="s">
        <v>65</v>
      </c>
      <c r="D33" s="99"/>
      <c r="E33" s="100"/>
      <c r="F33" s="100">
        <f>E33*J2</f>
        <v>0</v>
      </c>
      <c r="G33" s="100">
        <f t="shared" si="1"/>
        <v>0</v>
      </c>
      <c r="H33" s="101"/>
    </row>
    <row r="34" spans="1:8" ht="20.100000000000001" customHeight="1">
      <c r="A34" s="96" t="s">
        <v>90</v>
      </c>
      <c r="B34" s="97" t="s">
        <v>130</v>
      </c>
      <c r="C34" s="98" t="s">
        <v>66</v>
      </c>
      <c r="D34" s="99"/>
      <c r="E34" s="100"/>
      <c r="F34" s="100">
        <f>E34*J2</f>
        <v>0</v>
      </c>
      <c r="G34" s="100">
        <f t="shared" si="1"/>
        <v>0</v>
      </c>
      <c r="H34" s="101"/>
    </row>
    <row r="35" spans="1:8" ht="20.100000000000001" customHeight="1">
      <c r="A35" s="96" t="s">
        <v>91</v>
      </c>
      <c r="B35" s="97" t="s">
        <v>115</v>
      </c>
      <c r="C35" s="98" t="s">
        <v>66</v>
      </c>
      <c r="D35" s="99"/>
      <c r="E35" s="100"/>
      <c r="F35" s="100">
        <f>E35*J2</f>
        <v>0</v>
      </c>
      <c r="G35" s="100">
        <f t="shared" si="1"/>
        <v>0</v>
      </c>
      <c r="H35" s="101"/>
    </row>
    <row r="36" spans="1:8" ht="20.100000000000001" customHeight="1">
      <c r="A36" s="96" t="s">
        <v>92</v>
      </c>
      <c r="B36" s="97" t="s">
        <v>116</v>
      </c>
      <c r="C36" s="98" t="s">
        <v>93</v>
      </c>
      <c r="D36" s="99"/>
      <c r="E36" s="100"/>
      <c r="F36" s="100">
        <f>E36*J2</f>
        <v>0</v>
      </c>
      <c r="G36" s="100">
        <f t="shared" si="1"/>
        <v>0</v>
      </c>
      <c r="H36" s="101"/>
    </row>
    <row r="37" spans="1:8" ht="20.100000000000001" customHeight="1">
      <c r="A37" s="96" t="s">
        <v>94</v>
      </c>
      <c r="B37" s="97" t="s">
        <v>131</v>
      </c>
      <c r="C37" s="98" t="s">
        <v>65</v>
      </c>
      <c r="D37" s="99"/>
      <c r="E37" s="100"/>
      <c r="F37" s="100">
        <f>E37*J2</f>
        <v>0</v>
      </c>
      <c r="G37" s="100">
        <f t="shared" si="1"/>
        <v>0</v>
      </c>
      <c r="H37" s="101"/>
    </row>
    <row r="38" spans="1:8" ht="20.100000000000001" customHeight="1">
      <c r="A38" s="96" t="s">
        <v>94</v>
      </c>
      <c r="B38" s="97" t="s">
        <v>132</v>
      </c>
      <c r="C38" s="98" t="s">
        <v>66</v>
      </c>
      <c r="D38" s="99"/>
      <c r="E38" s="100"/>
      <c r="F38" s="100">
        <f>E38*J2</f>
        <v>0</v>
      </c>
      <c r="G38" s="100">
        <f t="shared" si="1"/>
        <v>0</v>
      </c>
      <c r="H38" s="101"/>
    </row>
    <row r="39" spans="1:8" ht="20.100000000000001" customHeight="1">
      <c r="A39" s="96"/>
      <c r="B39" s="97"/>
      <c r="C39" s="98"/>
      <c r="D39" s="99"/>
      <c r="E39" s="100"/>
      <c r="F39" s="100"/>
      <c r="G39" s="100"/>
      <c r="H39" s="101"/>
    </row>
    <row r="40" spans="1:8" ht="15" customHeight="1">
      <c r="A40" s="163" t="s">
        <v>176</v>
      </c>
      <c r="B40" s="164"/>
      <c r="C40" s="164"/>
      <c r="D40" s="164"/>
      <c r="E40" s="164"/>
      <c r="F40" s="165"/>
      <c r="G40" s="106">
        <f>SUM(G27:G39)</f>
        <v>0</v>
      </c>
      <c r="H40" s="107"/>
    </row>
    <row r="41" spans="1:8" ht="20.100000000000001" customHeight="1">
      <c r="A41" s="96"/>
      <c r="B41" s="97"/>
      <c r="C41" s="98"/>
      <c r="D41" s="99"/>
      <c r="E41" s="100"/>
      <c r="F41" s="100"/>
      <c r="G41" s="100"/>
      <c r="H41" s="101"/>
    </row>
    <row r="42" spans="1:8" ht="20.100000000000001" customHeight="1">
      <c r="A42" s="102" t="s">
        <v>26</v>
      </c>
      <c r="B42" s="103" t="s">
        <v>121</v>
      </c>
      <c r="C42" s="98"/>
      <c r="D42" s="99"/>
      <c r="E42" s="100"/>
      <c r="F42" s="100"/>
      <c r="G42" s="100"/>
      <c r="H42" s="101"/>
    </row>
    <row r="43" spans="1:8" ht="20.100000000000001" customHeight="1">
      <c r="A43" s="96" t="s">
        <v>63</v>
      </c>
      <c r="B43" s="97" t="s">
        <v>133</v>
      </c>
      <c r="C43" s="98" t="s">
        <v>66</v>
      </c>
      <c r="D43" s="99"/>
      <c r="E43" s="100"/>
      <c r="F43" s="100">
        <f>E43*J2</f>
        <v>0</v>
      </c>
      <c r="G43" s="100">
        <f t="shared" ref="G43:G74" si="2">D43*F43</f>
        <v>0</v>
      </c>
      <c r="H43" s="101"/>
    </row>
    <row r="44" spans="1:8" ht="20.100000000000001" customHeight="1">
      <c r="A44" s="96" t="s">
        <v>67</v>
      </c>
      <c r="B44" s="97" t="s">
        <v>134</v>
      </c>
      <c r="C44" s="98" t="s">
        <v>66</v>
      </c>
      <c r="D44" s="99"/>
      <c r="E44" s="100"/>
      <c r="F44" s="100">
        <f>E44*J2</f>
        <v>0</v>
      </c>
      <c r="G44" s="100">
        <f t="shared" si="2"/>
        <v>0</v>
      </c>
      <c r="H44" s="101"/>
    </row>
    <row r="45" spans="1:8" ht="20.100000000000001" customHeight="1">
      <c r="A45" s="96" t="s">
        <v>28</v>
      </c>
      <c r="B45" s="97" t="s">
        <v>122</v>
      </c>
      <c r="C45" s="98" t="s">
        <v>65</v>
      </c>
      <c r="D45" s="99"/>
      <c r="E45" s="100"/>
      <c r="F45" s="100">
        <f>E45*J2</f>
        <v>0</v>
      </c>
      <c r="G45" s="100">
        <f t="shared" si="2"/>
        <v>0</v>
      </c>
      <c r="H45" s="101"/>
    </row>
    <row r="46" spans="1:8" ht="20.100000000000001" customHeight="1">
      <c r="A46" s="96" t="s">
        <v>68</v>
      </c>
      <c r="B46" s="97" t="s">
        <v>181</v>
      </c>
      <c r="C46" s="98" t="s">
        <v>65</v>
      </c>
      <c r="D46" s="99"/>
      <c r="E46" s="100"/>
      <c r="F46" s="100">
        <f>E46*J2</f>
        <v>0</v>
      </c>
      <c r="G46" s="100">
        <f t="shared" si="2"/>
        <v>0</v>
      </c>
      <c r="H46" s="101"/>
    </row>
    <row r="47" spans="1:8" ht="20.100000000000001" customHeight="1">
      <c r="A47" s="96" t="s">
        <v>69</v>
      </c>
      <c r="B47" s="97" t="s">
        <v>117</v>
      </c>
      <c r="C47" s="98" t="s">
        <v>65</v>
      </c>
      <c r="D47" s="99"/>
      <c r="E47" s="100"/>
      <c r="F47" s="100">
        <f>E47*J2</f>
        <v>0</v>
      </c>
      <c r="G47" s="100">
        <f t="shared" si="2"/>
        <v>0</v>
      </c>
      <c r="H47" s="101"/>
    </row>
    <row r="48" spans="1:8" ht="20.100000000000001" customHeight="1">
      <c r="A48" s="96" t="s">
        <v>70</v>
      </c>
      <c r="B48" s="97" t="s">
        <v>171</v>
      </c>
      <c r="C48" s="98" t="s">
        <v>66</v>
      </c>
      <c r="D48" s="99"/>
      <c r="E48" s="100"/>
      <c r="F48" s="100">
        <f>E48*J2</f>
        <v>0</v>
      </c>
      <c r="G48" s="100">
        <f t="shared" si="2"/>
        <v>0</v>
      </c>
      <c r="H48" s="101"/>
    </row>
    <row r="49" spans="1:8" ht="20.100000000000001" customHeight="1">
      <c r="A49" s="96" t="s">
        <v>71</v>
      </c>
      <c r="B49" s="97" t="s">
        <v>172</v>
      </c>
      <c r="C49" s="98" t="s">
        <v>66</v>
      </c>
      <c r="D49" s="99"/>
      <c r="E49" s="100"/>
      <c r="F49" s="100">
        <f>E49*J2</f>
        <v>0</v>
      </c>
      <c r="G49" s="100">
        <f t="shared" si="2"/>
        <v>0</v>
      </c>
      <c r="H49" s="101"/>
    </row>
    <row r="50" spans="1:8" ht="20.100000000000001" customHeight="1">
      <c r="A50" s="96" t="s">
        <v>35</v>
      </c>
      <c r="B50" s="97" t="s">
        <v>137</v>
      </c>
      <c r="C50" s="98" t="s">
        <v>65</v>
      </c>
      <c r="D50" s="99"/>
      <c r="E50" s="100"/>
      <c r="F50" s="100">
        <f>E50*J2</f>
        <v>0</v>
      </c>
      <c r="G50" s="100">
        <f t="shared" si="2"/>
        <v>0</v>
      </c>
      <c r="H50" s="101"/>
    </row>
    <row r="51" spans="1:8" ht="20.100000000000001" customHeight="1">
      <c r="A51" s="96" t="s">
        <v>72</v>
      </c>
      <c r="B51" s="97" t="s">
        <v>138</v>
      </c>
      <c r="C51" s="98" t="s">
        <v>65</v>
      </c>
      <c r="D51" s="99"/>
      <c r="E51" s="100"/>
      <c r="F51" s="100">
        <f>E51*J2</f>
        <v>0</v>
      </c>
      <c r="G51" s="100">
        <f t="shared" si="2"/>
        <v>0</v>
      </c>
      <c r="H51" s="101"/>
    </row>
    <row r="52" spans="1:8" ht="20.100000000000001" customHeight="1">
      <c r="A52" s="96" t="s">
        <v>95</v>
      </c>
      <c r="B52" s="97" t="s">
        <v>139</v>
      </c>
      <c r="C52" s="98" t="s">
        <v>65</v>
      </c>
      <c r="D52" s="99"/>
      <c r="E52" s="100"/>
      <c r="F52" s="100">
        <f>E52*J2</f>
        <v>0</v>
      </c>
      <c r="G52" s="100">
        <f t="shared" si="2"/>
        <v>0</v>
      </c>
      <c r="H52" s="101"/>
    </row>
    <row r="53" spans="1:8" ht="20.100000000000001" customHeight="1">
      <c r="A53" s="96" t="s">
        <v>96</v>
      </c>
      <c r="B53" s="97" t="s">
        <v>140</v>
      </c>
      <c r="C53" s="98" t="s">
        <v>65</v>
      </c>
      <c r="D53" s="99"/>
      <c r="E53" s="100"/>
      <c r="F53" s="100">
        <f>E53*J2</f>
        <v>0</v>
      </c>
      <c r="G53" s="100">
        <f t="shared" si="2"/>
        <v>0</v>
      </c>
      <c r="H53" s="101"/>
    </row>
    <row r="54" spans="1:8" ht="20.100000000000001" customHeight="1">
      <c r="A54" s="96" t="s">
        <v>97</v>
      </c>
      <c r="B54" s="97" t="s">
        <v>141</v>
      </c>
      <c r="C54" s="98" t="s">
        <v>65</v>
      </c>
      <c r="D54" s="99"/>
      <c r="E54" s="100"/>
      <c r="F54" s="100">
        <f>E54*J2</f>
        <v>0</v>
      </c>
      <c r="G54" s="100">
        <f t="shared" si="2"/>
        <v>0</v>
      </c>
      <c r="H54" s="101"/>
    </row>
    <row r="55" spans="1:8" ht="20.100000000000001" customHeight="1">
      <c r="A55" s="96" t="s">
        <v>98</v>
      </c>
      <c r="B55" s="97" t="s">
        <v>142</v>
      </c>
      <c r="C55" s="98" t="s">
        <v>65</v>
      </c>
      <c r="D55" s="99"/>
      <c r="E55" s="100"/>
      <c r="F55" s="100">
        <f>E55*J2</f>
        <v>0</v>
      </c>
      <c r="G55" s="100">
        <f t="shared" si="2"/>
        <v>0</v>
      </c>
      <c r="H55" s="101"/>
    </row>
    <row r="56" spans="1:8" ht="20.100000000000001" customHeight="1">
      <c r="A56" s="96" t="s">
        <v>99</v>
      </c>
      <c r="B56" s="97" t="s">
        <v>118</v>
      </c>
      <c r="C56" s="98" t="s">
        <v>66</v>
      </c>
      <c r="D56" s="99"/>
      <c r="E56" s="100"/>
      <c r="F56" s="100">
        <f>E56*J2</f>
        <v>0</v>
      </c>
      <c r="G56" s="100">
        <f t="shared" si="2"/>
        <v>0</v>
      </c>
      <c r="H56" s="101"/>
    </row>
    <row r="57" spans="1:8" ht="20.100000000000001" customHeight="1">
      <c r="A57" s="96" t="s">
        <v>100</v>
      </c>
      <c r="B57" s="97" t="s">
        <v>135</v>
      </c>
      <c r="C57" s="98" t="s">
        <v>65</v>
      </c>
      <c r="D57" s="99"/>
      <c r="E57" s="100"/>
      <c r="F57" s="100">
        <f>E57*J2</f>
        <v>0</v>
      </c>
      <c r="G57" s="100">
        <f t="shared" si="2"/>
        <v>0</v>
      </c>
      <c r="H57" s="101"/>
    </row>
    <row r="58" spans="1:8" ht="20.100000000000001" customHeight="1">
      <c r="A58" s="96" t="s">
        <v>101</v>
      </c>
      <c r="B58" s="97" t="s">
        <v>143</v>
      </c>
      <c r="C58" s="98" t="s">
        <v>66</v>
      </c>
      <c r="D58" s="99"/>
      <c r="E58" s="100"/>
      <c r="F58" s="100">
        <f>E58*J2</f>
        <v>0</v>
      </c>
      <c r="G58" s="100">
        <f t="shared" si="2"/>
        <v>0</v>
      </c>
      <c r="H58" s="101"/>
    </row>
    <row r="59" spans="1:8" ht="20.100000000000001" customHeight="1">
      <c r="A59" s="96" t="s">
        <v>102</v>
      </c>
      <c r="B59" s="97" t="s">
        <v>144</v>
      </c>
      <c r="C59" s="98" t="s">
        <v>66</v>
      </c>
      <c r="D59" s="99"/>
      <c r="E59" s="100"/>
      <c r="F59" s="100">
        <f>E59*J2</f>
        <v>0</v>
      </c>
      <c r="G59" s="100">
        <f t="shared" si="2"/>
        <v>0</v>
      </c>
      <c r="H59" s="101"/>
    </row>
    <row r="60" spans="1:8" ht="20.100000000000001" customHeight="1">
      <c r="A60" s="96" t="s">
        <v>103</v>
      </c>
      <c r="B60" s="97" t="s">
        <v>145</v>
      </c>
      <c r="C60" s="98" t="s">
        <v>65</v>
      </c>
      <c r="D60" s="99"/>
      <c r="E60" s="100"/>
      <c r="F60" s="100">
        <f>E60*J2</f>
        <v>0</v>
      </c>
      <c r="G60" s="100">
        <f t="shared" si="2"/>
        <v>0</v>
      </c>
      <c r="H60" s="101"/>
    </row>
    <row r="61" spans="1:8" ht="20.100000000000001" customHeight="1">
      <c r="A61" s="96" t="s">
        <v>104</v>
      </c>
      <c r="B61" s="104" t="s">
        <v>136</v>
      </c>
      <c r="C61" s="98" t="s">
        <v>66</v>
      </c>
      <c r="D61" s="99"/>
      <c r="E61" s="100"/>
      <c r="F61" s="100">
        <f>E61*J2</f>
        <v>0</v>
      </c>
      <c r="G61" s="100">
        <f t="shared" si="2"/>
        <v>0</v>
      </c>
      <c r="H61" s="101"/>
    </row>
    <row r="62" spans="1:8" ht="20.100000000000001" customHeight="1">
      <c r="A62" s="96" t="s">
        <v>105</v>
      </c>
      <c r="B62" s="104" t="s">
        <v>180</v>
      </c>
      <c r="C62" s="98" t="s">
        <v>65</v>
      </c>
      <c r="D62" s="99"/>
      <c r="E62" s="100"/>
      <c r="F62" s="100">
        <f>E62*J2</f>
        <v>0</v>
      </c>
      <c r="G62" s="100">
        <f t="shared" si="2"/>
        <v>0</v>
      </c>
      <c r="H62" s="101"/>
    </row>
    <row r="63" spans="1:8" ht="20.100000000000001" customHeight="1">
      <c r="A63" s="96" t="s">
        <v>106</v>
      </c>
      <c r="B63" s="104" t="s">
        <v>146</v>
      </c>
      <c r="C63" s="98" t="s">
        <v>65</v>
      </c>
      <c r="D63" s="99"/>
      <c r="E63" s="100"/>
      <c r="F63" s="100">
        <f>E63*J2</f>
        <v>0</v>
      </c>
      <c r="G63" s="100">
        <f t="shared" si="2"/>
        <v>0</v>
      </c>
      <c r="H63" s="101"/>
    </row>
    <row r="64" spans="1:8" ht="20.100000000000001" customHeight="1">
      <c r="A64" s="96" t="s">
        <v>107</v>
      </c>
      <c r="B64" s="104" t="s">
        <v>147</v>
      </c>
      <c r="C64" s="98" t="s">
        <v>65</v>
      </c>
      <c r="D64" s="99"/>
      <c r="E64" s="100"/>
      <c r="F64" s="100">
        <f>E64*J2</f>
        <v>0</v>
      </c>
      <c r="G64" s="100">
        <f t="shared" si="2"/>
        <v>0</v>
      </c>
      <c r="H64" s="101"/>
    </row>
    <row r="65" spans="1:8" ht="20.100000000000001" customHeight="1">
      <c r="A65" s="96" t="s">
        <v>108</v>
      </c>
      <c r="B65" s="104" t="s">
        <v>148</v>
      </c>
      <c r="C65" s="98" t="s">
        <v>66</v>
      </c>
      <c r="D65" s="99"/>
      <c r="E65" s="100"/>
      <c r="F65" s="100">
        <f>E65*J2</f>
        <v>0</v>
      </c>
      <c r="G65" s="100">
        <f t="shared" si="2"/>
        <v>0</v>
      </c>
      <c r="H65" s="101"/>
    </row>
    <row r="66" spans="1:8" ht="20.100000000000001" customHeight="1">
      <c r="A66" s="96" t="s">
        <v>109</v>
      </c>
      <c r="B66" s="104" t="s">
        <v>150</v>
      </c>
      <c r="C66" s="98" t="s">
        <v>149</v>
      </c>
      <c r="D66" s="99"/>
      <c r="E66" s="100"/>
      <c r="F66" s="100">
        <f>E66*J2</f>
        <v>0</v>
      </c>
      <c r="G66" s="100">
        <f t="shared" si="2"/>
        <v>0</v>
      </c>
      <c r="H66" s="101"/>
    </row>
    <row r="67" spans="1:8" ht="33.75" customHeight="1">
      <c r="A67" s="96" t="s">
        <v>110</v>
      </c>
      <c r="B67" s="104" t="s">
        <v>151</v>
      </c>
      <c r="C67" s="98" t="s">
        <v>66</v>
      </c>
      <c r="D67" s="99"/>
      <c r="E67" s="100"/>
      <c r="F67" s="100">
        <f>E67*J2</f>
        <v>0</v>
      </c>
      <c r="G67" s="100">
        <f t="shared" si="2"/>
        <v>0</v>
      </c>
      <c r="H67" s="101"/>
    </row>
    <row r="68" spans="1:8" ht="20.100000000000001" customHeight="1">
      <c r="A68" s="96" t="s">
        <v>111</v>
      </c>
      <c r="B68" s="105" t="s">
        <v>112</v>
      </c>
      <c r="C68" s="98" t="s">
        <v>152</v>
      </c>
      <c r="D68" s="99"/>
      <c r="E68" s="100"/>
      <c r="F68" s="100">
        <f>E68*J2</f>
        <v>0</v>
      </c>
      <c r="G68" s="100">
        <f t="shared" si="2"/>
        <v>0</v>
      </c>
      <c r="H68" s="101"/>
    </row>
    <row r="69" spans="1:8" ht="20.100000000000001" customHeight="1">
      <c r="A69" s="96" t="s">
        <v>158</v>
      </c>
      <c r="B69" s="105" t="s">
        <v>153</v>
      </c>
      <c r="C69" s="98" t="s">
        <v>66</v>
      </c>
      <c r="D69" s="99"/>
      <c r="E69" s="100"/>
      <c r="F69" s="100">
        <f>E69*J2</f>
        <v>0</v>
      </c>
      <c r="G69" s="100">
        <f t="shared" si="2"/>
        <v>0</v>
      </c>
      <c r="H69" s="101"/>
    </row>
    <row r="70" spans="1:8" ht="20.100000000000001" customHeight="1">
      <c r="A70" s="96" t="s">
        <v>159</v>
      </c>
      <c r="B70" s="104" t="s">
        <v>193</v>
      </c>
      <c r="C70" s="98" t="s">
        <v>66</v>
      </c>
      <c r="D70" s="99"/>
      <c r="E70" s="100"/>
      <c r="F70" s="100">
        <f>E70*J2</f>
        <v>0</v>
      </c>
      <c r="G70" s="100">
        <f t="shared" si="2"/>
        <v>0</v>
      </c>
      <c r="H70" s="101"/>
    </row>
    <row r="71" spans="1:8" ht="20.100000000000001" customHeight="1">
      <c r="A71" s="96" t="s">
        <v>160</v>
      </c>
      <c r="B71" s="104" t="s">
        <v>154</v>
      </c>
      <c r="C71" s="98" t="s">
        <v>65</v>
      </c>
      <c r="D71" s="99"/>
      <c r="E71" s="100"/>
      <c r="F71" s="100">
        <f>E71*J2</f>
        <v>0</v>
      </c>
      <c r="G71" s="100">
        <f t="shared" si="2"/>
        <v>0</v>
      </c>
      <c r="H71" s="101"/>
    </row>
    <row r="72" spans="1:8" ht="20.100000000000001" customHeight="1">
      <c r="A72" s="96" t="s">
        <v>161</v>
      </c>
      <c r="B72" s="104" t="s">
        <v>155</v>
      </c>
      <c r="C72" s="98" t="s">
        <v>65</v>
      </c>
      <c r="D72" s="99"/>
      <c r="E72" s="100"/>
      <c r="F72" s="100">
        <f>E72*J2</f>
        <v>0</v>
      </c>
      <c r="G72" s="100">
        <f t="shared" si="2"/>
        <v>0</v>
      </c>
      <c r="H72" s="101"/>
    </row>
    <row r="73" spans="1:8" ht="20.100000000000001" customHeight="1">
      <c r="A73" s="96" t="s">
        <v>162</v>
      </c>
      <c r="B73" s="105" t="s">
        <v>119</v>
      </c>
      <c r="C73" s="98" t="s">
        <v>65</v>
      </c>
      <c r="D73" s="99"/>
      <c r="E73" s="100"/>
      <c r="F73" s="100">
        <f>E73*J2</f>
        <v>0</v>
      </c>
      <c r="G73" s="100">
        <f t="shared" si="2"/>
        <v>0</v>
      </c>
      <c r="H73" s="101"/>
    </row>
    <row r="74" spans="1:8" ht="20.100000000000001" customHeight="1">
      <c r="A74" s="96" t="s">
        <v>163</v>
      </c>
      <c r="B74" s="105" t="s">
        <v>113</v>
      </c>
      <c r="C74" s="98" t="s">
        <v>65</v>
      </c>
      <c r="D74" s="99"/>
      <c r="E74" s="100"/>
      <c r="F74" s="100">
        <f>E74*J2</f>
        <v>0</v>
      </c>
      <c r="G74" s="100">
        <f t="shared" si="2"/>
        <v>0</v>
      </c>
      <c r="H74" s="101"/>
    </row>
    <row r="75" spans="1:8" ht="20.100000000000001" customHeight="1">
      <c r="A75" s="96" t="s">
        <v>164</v>
      </c>
      <c r="B75" s="105" t="s">
        <v>114</v>
      </c>
      <c r="C75" s="98" t="s">
        <v>65</v>
      </c>
      <c r="D75" s="99"/>
      <c r="E75" s="100"/>
      <c r="F75" s="100">
        <f>E75*J2</f>
        <v>0</v>
      </c>
      <c r="G75" s="100">
        <f>D75*E75</f>
        <v>0</v>
      </c>
      <c r="H75" s="101"/>
    </row>
    <row r="76" spans="1:8" ht="20.100000000000001" customHeight="1">
      <c r="A76" s="96" t="s">
        <v>165</v>
      </c>
      <c r="B76" s="105" t="s">
        <v>120</v>
      </c>
      <c r="C76" s="98" t="s">
        <v>65</v>
      </c>
      <c r="D76" s="99"/>
      <c r="E76" s="100"/>
      <c r="F76" s="100">
        <f>E76*J2</f>
        <v>0</v>
      </c>
      <c r="G76" s="100">
        <f t="shared" ref="G76:G82" si="3">D76*F76</f>
        <v>0</v>
      </c>
      <c r="H76" s="101"/>
    </row>
    <row r="77" spans="1:8" ht="20.100000000000001" customHeight="1">
      <c r="A77" s="96" t="s">
        <v>166</v>
      </c>
      <c r="B77" s="104" t="s">
        <v>156</v>
      </c>
      <c r="C77" s="98" t="s">
        <v>65</v>
      </c>
      <c r="D77" s="99"/>
      <c r="E77" s="100"/>
      <c r="F77" s="100">
        <f>E77*J2</f>
        <v>0</v>
      </c>
      <c r="G77" s="100">
        <f t="shared" si="3"/>
        <v>0</v>
      </c>
      <c r="H77" s="101"/>
    </row>
    <row r="78" spans="1:8" ht="20.100000000000001" customHeight="1">
      <c r="A78" s="96" t="s">
        <v>167</v>
      </c>
      <c r="B78" s="97" t="s">
        <v>157</v>
      </c>
      <c r="C78" s="98" t="s">
        <v>65</v>
      </c>
      <c r="D78" s="99"/>
      <c r="E78" s="100"/>
      <c r="F78" s="100">
        <f>E78*J2</f>
        <v>0</v>
      </c>
      <c r="G78" s="100">
        <f t="shared" si="3"/>
        <v>0</v>
      </c>
      <c r="H78" s="101"/>
    </row>
    <row r="79" spans="1:8" ht="20.100000000000001" customHeight="1">
      <c r="A79" s="96" t="s">
        <v>168</v>
      </c>
      <c r="B79" s="97" t="s">
        <v>169</v>
      </c>
      <c r="C79" s="98" t="s">
        <v>65</v>
      </c>
      <c r="D79" s="99"/>
      <c r="E79" s="100"/>
      <c r="F79" s="100">
        <f>E79*J2</f>
        <v>0</v>
      </c>
      <c r="G79" s="100">
        <f t="shared" si="3"/>
        <v>0</v>
      </c>
      <c r="H79" s="101"/>
    </row>
    <row r="80" spans="1:8" ht="20.100000000000001" customHeight="1">
      <c r="A80" s="96" t="s">
        <v>173</v>
      </c>
      <c r="B80" s="97" t="s">
        <v>170</v>
      </c>
      <c r="C80" s="98" t="s">
        <v>66</v>
      </c>
      <c r="D80" s="99"/>
      <c r="E80" s="100"/>
      <c r="F80" s="100">
        <f>E80*J2</f>
        <v>0</v>
      </c>
      <c r="G80" s="100">
        <f t="shared" si="3"/>
        <v>0</v>
      </c>
      <c r="H80" s="101"/>
    </row>
    <row r="81" spans="1:8" ht="20.100000000000001" customHeight="1">
      <c r="A81" s="96" t="s">
        <v>174</v>
      </c>
      <c r="B81" s="97" t="s">
        <v>175</v>
      </c>
      <c r="C81" s="98" t="s">
        <v>149</v>
      </c>
      <c r="D81" s="99"/>
      <c r="E81" s="100"/>
      <c r="F81" s="100">
        <f>E81*J2</f>
        <v>0</v>
      </c>
      <c r="G81" s="100">
        <f t="shared" si="3"/>
        <v>0</v>
      </c>
      <c r="H81" s="101"/>
    </row>
    <row r="82" spans="1:8" ht="20.100000000000001" customHeight="1">
      <c r="A82" s="96" t="s">
        <v>179</v>
      </c>
      <c r="B82" s="97" t="s">
        <v>183</v>
      </c>
      <c r="C82" s="98" t="s">
        <v>66</v>
      </c>
      <c r="D82" s="99"/>
      <c r="E82" s="100"/>
      <c r="F82" s="100">
        <f>E82*J2</f>
        <v>0</v>
      </c>
      <c r="G82" s="100">
        <f t="shared" si="3"/>
        <v>0</v>
      </c>
      <c r="H82" s="101"/>
    </row>
    <row r="83" spans="1:8" ht="20.100000000000001" customHeight="1">
      <c r="A83" s="96" t="s">
        <v>184</v>
      </c>
      <c r="B83" s="97" t="s">
        <v>185</v>
      </c>
      <c r="C83" s="98" t="s">
        <v>66</v>
      </c>
      <c r="D83" s="99"/>
      <c r="E83" s="100"/>
      <c r="F83" s="100">
        <f>E83*J2</f>
        <v>0</v>
      </c>
      <c r="G83" s="100">
        <f t="shared" ref="G83:G88" si="4">D83*F83</f>
        <v>0</v>
      </c>
      <c r="H83" s="101"/>
    </row>
    <row r="84" spans="1:8" ht="20.100000000000001" customHeight="1">
      <c r="A84" s="96" t="s">
        <v>191</v>
      </c>
      <c r="B84" s="97" t="s">
        <v>195</v>
      </c>
      <c r="C84" s="98" t="s">
        <v>65</v>
      </c>
      <c r="D84" s="99"/>
      <c r="E84" s="100"/>
      <c r="F84" s="100">
        <f>E84*J2</f>
        <v>0</v>
      </c>
      <c r="G84" s="100">
        <f t="shared" si="4"/>
        <v>0</v>
      </c>
      <c r="H84" s="101"/>
    </row>
    <row r="85" spans="1:8" ht="20.100000000000001" customHeight="1">
      <c r="A85" s="96" t="s">
        <v>192</v>
      </c>
      <c r="B85" s="97" t="s">
        <v>196</v>
      </c>
      <c r="C85" s="98" t="s">
        <v>65</v>
      </c>
      <c r="D85" s="99"/>
      <c r="E85" s="100"/>
      <c r="F85" s="100">
        <f>E85*J2</f>
        <v>0</v>
      </c>
      <c r="G85" s="100">
        <f t="shared" si="4"/>
        <v>0</v>
      </c>
      <c r="H85" s="101"/>
    </row>
    <row r="86" spans="1:8" ht="20.100000000000001" customHeight="1">
      <c r="A86" s="96" t="s">
        <v>194</v>
      </c>
      <c r="B86" s="97" t="s">
        <v>197</v>
      </c>
      <c r="C86" s="98" t="s">
        <v>65</v>
      </c>
      <c r="D86" s="99"/>
      <c r="E86" s="100"/>
      <c r="F86" s="100">
        <f>E86*J2</f>
        <v>0</v>
      </c>
      <c r="G86" s="100">
        <f t="shared" si="4"/>
        <v>0</v>
      </c>
      <c r="H86" s="101"/>
    </row>
    <row r="87" spans="1:8" ht="20.100000000000001" customHeight="1">
      <c r="A87" s="96" t="s">
        <v>199</v>
      </c>
      <c r="B87" s="97" t="s">
        <v>200</v>
      </c>
      <c r="C87" s="98" t="s">
        <v>65</v>
      </c>
      <c r="D87" s="99"/>
      <c r="E87" s="100"/>
      <c r="F87" s="100">
        <f>E87*J2</f>
        <v>0</v>
      </c>
      <c r="G87" s="100">
        <f t="shared" si="4"/>
        <v>0</v>
      </c>
      <c r="H87" s="101"/>
    </row>
    <row r="88" spans="1:8" ht="20.100000000000001" customHeight="1">
      <c r="A88" s="96" t="s">
        <v>204</v>
      </c>
      <c r="B88" s="97" t="s">
        <v>205</v>
      </c>
      <c r="C88" s="98" t="s">
        <v>65</v>
      </c>
      <c r="D88" s="99"/>
      <c r="E88" s="100"/>
      <c r="F88" s="100">
        <f>E88*J2</f>
        <v>0</v>
      </c>
      <c r="G88" s="100">
        <f t="shared" si="4"/>
        <v>0</v>
      </c>
      <c r="H88" s="101"/>
    </row>
    <row r="89" spans="1:8" ht="20.100000000000001" customHeight="1">
      <c r="A89" s="96"/>
      <c r="B89" s="97"/>
      <c r="C89" s="98"/>
      <c r="D89" s="99"/>
      <c r="E89" s="100"/>
      <c r="F89" s="100"/>
      <c r="G89" s="100"/>
      <c r="H89" s="101"/>
    </row>
    <row r="90" spans="1:8" ht="15" customHeight="1">
      <c r="A90" s="163" t="s">
        <v>177</v>
      </c>
      <c r="B90" s="164"/>
      <c r="C90" s="164"/>
      <c r="D90" s="164"/>
      <c r="E90" s="164"/>
      <c r="F90" s="165"/>
      <c r="G90" s="106">
        <f>SUM(G43:G89)</f>
        <v>0</v>
      </c>
      <c r="H90" s="107"/>
    </row>
    <row r="91" spans="1:8" ht="15" customHeight="1">
      <c r="A91" s="167"/>
      <c r="B91" s="168"/>
      <c r="C91" s="168"/>
      <c r="D91" s="168"/>
      <c r="E91" s="168"/>
      <c r="F91" s="168"/>
      <c r="G91" s="169"/>
      <c r="H91" s="101"/>
    </row>
    <row r="92" spans="1:8" ht="15" customHeight="1">
      <c r="A92" s="163" t="s">
        <v>198</v>
      </c>
      <c r="B92" s="164"/>
      <c r="C92" s="164"/>
      <c r="D92" s="164"/>
      <c r="E92" s="164"/>
      <c r="F92" s="165"/>
      <c r="G92" s="133">
        <f>G90+G40+G24+G17</f>
        <v>0</v>
      </c>
      <c r="H92" s="132"/>
    </row>
    <row r="93" spans="1:8" ht="15" customHeight="1">
      <c r="A93" s="88"/>
      <c r="B93" s="89"/>
      <c r="C93" s="90"/>
      <c r="D93" s="88"/>
      <c r="E93" s="91"/>
      <c r="F93" s="91"/>
      <c r="G93" s="91"/>
      <c r="H93" s="87"/>
    </row>
    <row r="94" spans="1:8" ht="55.5" customHeight="1">
      <c r="A94" s="158" t="s">
        <v>209</v>
      </c>
      <c r="B94" s="159"/>
      <c r="C94" s="159"/>
      <c r="D94" s="159"/>
      <c r="E94" s="159"/>
      <c r="F94" s="159"/>
      <c r="G94" s="159"/>
      <c r="H94" s="160"/>
    </row>
    <row r="95" spans="1:8" ht="37.5" customHeight="1">
      <c r="A95" s="158" t="s">
        <v>6</v>
      </c>
      <c r="B95" s="159"/>
      <c r="C95" s="159"/>
      <c r="D95" s="159"/>
      <c r="E95" s="159"/>
      <c r="F95" s="159"/>
      <c r="G95" s="159"/>
      <c r="H95" s="160"/>
    </row>
    <row r="96" spans="1:8" ht="24" customHeight="1">
      <c r="A96" s="158" t="s">
        <v>190</v>
      </c>
      <c r="B96" s="159"/>
      <c r="C96" s="159"/>
      <c r="D96" s="159"/>
      <c r="E96" s="159"/>
      <c r="F96" s="159"/>
      <c r="G96" s="159"/>
      <c r="H96" s="160"/>
    </row>
    <row r="97" spans="1:8" ht="15.6">
      <c r="A97" s="88"/>
      <c r="B97" s="89"/>
      <c r="C97" s="90"/>
      <c r="D97" s="88"/>
      <c r="E97" s="91"/>
      <c r="F97" s="91"/>
      <c r="G97" s="91"/>
      <c r="H97" s="92"/>
    </row>
    <row r="98" spans="1:8" ht="15.6">
      <c r="A98" s="161" t="s">
        <v>27</v>
      </c>
      <c r="B98" s="162"/>
      <c r="C98" s="162"/>
      <c r="D98" s="93"/>
      <c r="E98" s="94"/>
      <c r="F98" s="94"/>
      <c r="G98" s="94"/>
      <c r="H98" s="95"/>
    </row>
    <row r="99" spans="1:8">
      <c r="A99" s="152" t="s">
        <v>206</v>
      </c>
      <c r="B99" s="153"/>
      <c r="C99" s="153"/>
      <c r="D99" s="153"/>
      <c r="E99" s="153"/>
      <c r="F99" s="153"/>
      <c r="G99" s="153"/>
      <c r="H99" s="154"/>
    </row>
    <row r="100" spans="1:8">
      <c r="A100" s="155" t="s">
        <v>207</v>
      </c>
      <c r="B100" s="156"/>
      <c r="C100" s="156"/>
      <c r="D100" s="156"/>
      <c r="E100" s="156"/>
      <c r="F100" s="156"/>
      <c r="G100" s="156"/>
      <c r="H100" s="157"/>
    </row>
    <row r="101" spans="1:8" ht="12.75" customHeight="1">
      <c r="A101" s="21"/>
      <c r="B101" s="21"/>
      <c r="C101" s="21"/>
    </row>
    <row r="102" spans="1:8" ht="12.75" customHeight="1"/>
    <row r="103" spans="1:8" ht="12.75" customHeight="1"/>
    <row r="104" spans="1:8" ht="12.75" customHeight="1"/>
    <row r="105" spans="1:8" ht="15.75" customHeight="1"/>
    <row r="106" spans="1:8" ht="5.25" customHeight="1"/>
    <row r="107" spans="1:8" ht="53.25" customHeight="1"/>
    <row r="108" spans="1:8" ht="12.75" customHeight="1"/>
    <row r="109" spans="1:8" ht="12.75" customHeight="1"/>
    <row r="110" spans="1:8" ht="4.5" customHeight="1"/>
    <row r="111" spans="1:8" ht="40.5" customHeight="1"/>
    <row r="113" ht="29.25" customHeight="1"/>
    <row r="115" ht="12.75" customHeight="1"/>
    <row r="116" ht="12.75" customHeight="1"/>
    <row r="117" ht="12.75" customHeight="1"/>
  </sheetData>
  <mergeCells count="13">
    <mergeCell ref="A94:H94"/>
    <mergeCell ref="A17:F17"/>
    <mergeCell ref="A92:F92"/>
    <mergeCell ref="B3:C3"/>
    <mergeCell ref="A24:F24"/>
    <mergeCell ref="A40:F40"/>
    <mergeCell ref="A90:F90"/>
    <mergeCell ref="A91:G91"/>
    <mergeCell ref="A99:H99"/>
    <mergeCell ref="A100:H100"/>
    <mergeCell ref="A95:H95"/>
    <mergeCell ref="A96:H96"/>
    <mergeCell ref="A98:C98"/>
  </mergeCells>
  <phoneticPr fontId="5" type="noConversion"/>
  <printOptions horizontalCentered="1" gridLines="1"/>
  <pageMargins left="0.59055118110236227" right="0.27559055118110237" top="0.27559055118110237" bottom="0.27559055118110237" header="0" footer="0"/>
  <pageSetup paperSize="9" scale="53" fitToHeight="0" orientation="landscape" r:id="rId1"/>
  <headerFooter alignWithMargins="0">
    <oddFooter>&amp;C&amp;P  DE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Zeros="0" zoomScale="60" zoomScaleNormal="60" zoomScaleSheetLayoutView="100" workbookViewId="0">
      <selection activeCell="C15" sqref="C15"/>
    </sheetView>
  </sheetViews>
  <sheetFormatPr defaultColWidth="8.6640625" defaultRowHeight="13.2"/>
  <cols>
    <col min="1" max="1" width="8.6640625" style="25"/>
    <col min="2" max="2" width="65.44140625" style="25" customWidth="1"/>
    <col min="3" max="3" width="54.5546875" style="25" customWidth="1"/>
    <col min="4" max="4" width="41.5546875" style="25" customWidth="1"/>
    <col min="5" max="5" width="32.6640625" style="25" customWidth="1"/>
    <col min="6" max="6" width="41.44140625" style="25" customWidth="1"/>
    <col min="7" max="7" width="46.33203125" style="25" customWidth="1"/>
    <col min="8" max="16384" width="8.6640625" style="25"/>
  </cols>
  <sheetData>
    <row r="1" spans="1:7" ht="21.9" customHeight="1">
      <c r="A1" s="171" t="s">
        <v>203</v>
      </c>
      <c r="B1" s="172"/>
      <c r="C1" s="172"/>
      <c r="D1" s="172"/>
      <c r="E1" s="172"/>
      <c r="F1" s="172"/>
      <c r="G1" s="172"/>
    </row>
    <row r="2" spans="1:7" ht="21.9" customHeight="1">
      <c r="A2" s="173"/>
      <c r="B2" s="174"/>
      <c r="C2" s="174"/>
      <c r="D2" s="174"/>
      <c r="E2" s="174"/>
      <c r="F2" s="174"/>
      <c r="G2" s="174"/>
    </row>
    <row r="3" spans="1:7" ht="21.9" customHeight="1">
      <c r="A3" s="173"/>
      <c r="B3" s="174"/>
      <c r="C3" s="174"/>
      <c r="D3" s="174"/>
      <c r="E3" s="174"/>
      <c r="F3" s="174"/>
      <c r="G3" s="174"/>
    </row>
    <row r="4" spans="1:7" ht="21.9" customHeight="1">
      <c r="A4" s="173"/>
      <c r="B4" s="174"/>
      <c r="C4" s="174"/>
      <c r="D4" s="174"/>
      <c r="E4" s="174"/>
      <c r="F4" s="174"/>
      <c r="G4" s="174"/>
    </row>
    <row r="5" spans="1:7" ht="21.9" customHeight="1">
      <c r="A5" s="173"/>
      <c r="B5" s="174"/>
      <c r="C5" s="174"/>
      <c r="D5" s="174"/>
      <c r="E5" s="174"/>
      <c r="F5" s="174"/>
      <c r="G5" s="174"/>
    </row>
    <row r="6" spans="1:7" ht="17.25" customHeight="1">
      <c r="A6" s="173"/>
      <c r="B6" s="174"/>
      <c r="C6" s="174"/>
      <c r="D6" s="174"/>
      <c r="E6" s="174"/>
      <c r="F6" s="174"/>
      <c r="G6" s="174"/>
    </row>
    <row r="7" spans="1:7" ht="15.6">
      <c r="A7" s="26"/>
      <c r="B7" s="27" t="s">
        <v>7</v>
      </c>
      <c r="C7" s="28"/>
      <c r="D7" s="28"/>
      <c r="E7" s="28"/>
      <c r="F7" s="28"/>
      <c r="G7" s="29"/>
    </row>
    <row r="8" spans="1:7" ht="12" customHeight="1">
      <c r="A8" s="26"/>
      <c r="B8" s="30"/>
      <c r="C8" s="28"/>
      <c r="D8" s="28"/>
      <c r="E8" s="28"/>
      <c r="F8" s="28"/>
      <c r="G8" s="29"/>
    </row>
    <row r="9" spans="1:7" ht="3.75" customHeight="1">
      <c r="A9" s="31"/>
      <c r="B9" s="32"/>
      <c r="C9" s="33"/>
      <c r="D9" s="33"/>
      <c r="E9" s="33"/>
      <c r="F9" s="33"/>
      <c r="G9" s="34"/>
    </row>
    <row r="10" spans="1:7" ht="15.6">
      <c r="A10" s="35" t="s">
        <v>15</v>
      </c>
      <c r="B10" s="36" t="s">
        <v>0</v>
      </c>
      <c r="C10" s="86" t="s">
        <v>62</v>
      </c>
      <c r="D10" s="36" t="s">
        <v>1</v>
      </c>
      <c r="E10" s="36" t="s">
        <v>2</v>
      </c>
      <c r="F10" s="36" t="s">
        <v>3</v>
      </c>
      <c r="G10" s="36" t="s">
        <v>4</v>
      </c>
    </row>
    <row r="11" spans="1:7" ht="3.75" customHeight="1">
      <c r="A11" s="37"/>
      <c r="B11" s="85"/>
      <c r="C11" s="85"/>
      <c r="D11" s="85"/>
      <c r="E11" s="85"/>
      <c r="F11" s="85"/>
      <c r="G11" s="85"/>
    </row>
    <row r="12" spans="1:7" ht="13.8">
      <c r="A12" s="136"/>
      <c r="B12" s="136"/>
      <c r="C12" s="136"/>
      <c r="D12" s="137"/>
      <c r="E12" s="137"/>
      <c r="F12" s="137"/>
      <c r="G12" s="137"/>
    </row>
    <row r="13" spans="1:7" ht="13.8">
      <c r="A13" s="138">
        <v>1</v>
      </c>
      <c r="B13" s="139" t="str">
        <f>VENDA!B13</f>
        <v>SERVIÇOS TÉCNICOS</v>
      </c>
      <c r="C13" s="140">
        <f>VENDA!G17</f>
        <v>0</v>
      </c>
      <c r="D13" s="141">
        <v>0.25</v>
      </c>
      <c r="E13" s="142">
        <v>0.25</v>
      </c>
      <c r="F13" s="142">
        <v>0.25</v>
      </c>
      <c r="G13" s="142">
        <v>0.25</v>
      </c>
    </row>
    <row r="14" spans="1:7" ht="48.75" customHeight="1">
      <c r="A14" s="143"/>
      <c r="B14" s="144"/>
      <c r="C14" s="145"/>
      <c r="D14" s="146"/>
      <c r="E14" s="146"/>
      <c r="F14" s="146"/>
      <c r="G14" s="146"/>
    </row>
    <row r="15" spans="1:7" ht="18" customHeight="1">
      <c r="A15" s="138">
        <v>2</v>
      </c>
      <c r="B15" s="139" t="str">
        <f>VENDA!B19</f>
        <v>DIVERSOS</v>
      </c>
      <c r="C15" s="140">
        <f>VENDA!G24</f>
        <v>0</v>
      </c>
      <c r="D15" s="142">
        <v>1</v>
      </c>
      <c r="E15" s="142">
        <v>0</v>
      </c>
      <c r="F15" s="142">
        <v>0</v>
      </c>
      <c r="G15" s="142">
        <v>0</v>
      </c>
    </row>
    <row r="16" spans="1:7" ht="50.25" customHeight="1">
      <c r="A16" s="143"/>
      <c r="B16" s="147"/>
      <c r="C16" s="136"/>
      <c r="D16" s="146"/>
      <c r="E16" s="146"/>
      <c r="F16" s="146"/>
      <c r="G16" s="146"/>
    </row>
    <row r="17" spans="1:7" ht="13.8">
      <c r="A17" s="138">
        <v>3</v>
      </c>
      <c r="B17" s="139" t="str">
        <f>VENDA!B26</f>
        <v>DEMOLIÇÕES, REMOÇÕES E DESMONTAGENS</v>
      </c>
      <c r="C17" s="140">
        <f>VENDA!G40</f>
        <v>0</v>
      </c>
      <c r="D17" s="142">
        <v>0.5</v>
      </c>
      <c r="E17" s="142">
        <v>0.5</v>
      </c>
      <c r="F17" s="142">
        <v>0</v>
      </c>
      <c r="G17" s="142">
        <v>0</v>
      </c>
    </row>
    <row r="18" spans="1:7" ht="51.75" customHeight="1">
      <c r="A18" s="143"/>
      <c r="B18" s="147"/>
      <c r="C18" s="145"/>
      <c r="D18" s="146"/>
      <c r="E18" s="146"/>
      <c r="F18" s="146"/>
      <c r="G18" s="146"/>
    </row>
    <row r="19" spans="1:7" ht="13.8">
      <c r="A19" s="138">
        <v>4</v>
      </c>
      <c r="B19" s="139" t="str">
        <f>VENDA!B42</f>
        <v>EXECUÇÕES (incluindo mão de obra)</v>
      </c>
      <c r="C19" s="140">
        <f>VENDA!G90</f>
        <v>0</v>
      </c>
      <c r="D19" s="142">
        <v>0.1</v>
      </c>
      <c r="E19" s="142">
        <v>0.25</v>
      </c>
      <c r="F19" s="142">
        <v>0.3</v>
      </c>
      <c r="G19" s="142">
        <v>0.35</v>
      </c>
    </row>
    <row r="20" spans="1:7" ht="54" customHeight="1">
      <c r="A20" s="143"/>
      <c r="B20" s="147"/>
      <c r="C20" s="145"/>
      <c r="D20" s="146"/>
      <c r="E20" s="146"/>
      <c r="F20" s="146"/>
      <c r="G20" s="146"/>
    </row>
    <row r="21" spans="1:7" ht="34.5" customHeight="1">
      <c r="A21" s="143"/>
      <c r="B21" s="147"/>
      <c r="C21" s="140">
        <f>SUM(C13,C15,C17,C19)</f>
        <v>0</v>
      </c>
      <c r="D21" s="146"/>
      <c r="E21" s="146"/>
      <c r="F21" s="146"/>
      <c r="G21" s="146"/>
    </row>
    <row r="22" spans="1:7" ht="21" customHeight="1">
      <c r="A22" s="175" t="s">
        <v>202</v>
      </c>
      <c r="B22" s="175"/>
      <c r="C22" s="175"/>
      <c r="D22" s="148">
        <f>(($C$13*D13)+($C$15*D15)+($C$17*D17)+($C19*D19))</f>
        <v>0</v>
      </c>
      <c r="E22" s="148">
        <f>(($C$13*E13)+($C$15*E15)+($C$17*E17)+($C19*E19))</f>
        <v>0</v>
      </c>
      <c r="F22" s="148">
        <f>(($C$13*F13)+($C$15*F15)+($C$17*F17)+(C19*F19))</f>
        <v>0</v>
      </c>
      <c r="G22" s="148">
        <f>(($C$13*G13)+($C$15*G15)+($C$17*G17)+(C19*G19))</f>
        <v>0</v>
      </c>
    </row>
    <row r="23" spans="1:7" ht="13.8">
      <c r="A23" s="134"/>
      <c r="B23" s="135"/>
      <c r="C23" s="135"/>
      <c r="D23" s="149"/>
      <c r="E23" s="149"/>
      <c r="F23" s="149"/>
      <c r="G23" s="149"/>
    </row>
    <row r="24" spans="1:7" ht="21" customHeight="1">
      <c r="A24" s="175" t="s">
        <v>5</v>
      </c>
      <c r="B24" s="175"/>
      <c r="C24" s="175"/>
      <c r="D24" s="150">
        <f>D22</f>
        <v>0</v>
      </c>
      <c r="E24" s="150">
        <f t="shared" ref="E24:G24" si="0">D24+E22</f>
        <v>0</v>
      </c>
      <c r="F24" s="150">
        <f t="shared" si="0"/>
        <v>0</v>
      </c>
      <c r="G24" s="150">
        <f t="shared" si="0"/>
        <v>0</v>
      </c>
    </row>
    <row r="25" spans="1:7" ht="3" customHeight="1">
      <c r="A25" s="143"/>
      <c r="B25" s="151"/>
      <c r="C25" s="151"/>
      <c r="D25" s="136"/>
      <c r="E25" s="136"/>
      <c r="F25" s="136"/>
      <c r="G25" s="136"/>
    </row>
    <row r="26" spans="1:7" ht="81" customHeight="1">
      <c r="A26" s="170" t="s">
        <v>27</v>
      </c>
      <c r="B26" s="170"/>
      <c r="C26" s="170"/>
      <c r="D26" s="170"/>
      <c r="E26" s="170"/>
      <c r="F26" s="170"/>
      <c r="G26" s="170"/>
    </row>
  </sheetData>
  <sheetProtection selectLockedCells="1" selectUnlockedCells="1"/>
  <mergeCells count="4">
    <mergeCell ref="A26:G26"/>
    <mergeCell ref="A1:G6"/>
    <mergeCell ref="A22:C22"/>
    <mergeCell ref="A24:C24"/>
  </mergeCells>
  <phoneticPr fontId="27" type="noConversion"/>
  <printOptions horizontalCentered="1"/>
  <pageMargins left="0.78740157480314965" right="0.27559055118110237" top="0.78740157480314965" bottom="0.27559055118110237" header="0" footer="0"/>
  <pageSetup paperSize="9" scale="46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view="pageBreakPreview" zoomScaleSheetLayoutView="100" workbookViewId="0">
      <selection activeCell="C29" sqref="C29"/>
    </sheetView>
  </sheetViews>
  <sheetFormatPr defaultColWidth="9.109375" defaultRowHeight="13.2"/>
  <cols>
    <col min="1" max="1" width="55.88671875" style="47" customWidth="1"/>
    <col min="2" max="2" width="9.5546875" style="47" customWidth="1"/>
    <col min="3" max="3" width="16" style="73" customWidth="1"/>
    <col min="4" max="16384" width="9.109375" style="47"/>
  </cols>
  <sheetData>
    <row r="1" spans="1:7" s="40" customFormat="1" ht="15.75" customHeight="1">
      <c r="A1" s="182" t="s">
        <v>36</v>
      </c>
      <c r="B1" s="183"/>
      <c r="C1" s="184"/>
    </row>
    <row r="2" spans="1:7" s="40" customFormat="1" ht="15" customHeight="1">
      <c r="A2" s="185"/>
      <c r="B2" s="186"/>
      <c r="C2" s="187"/>
    </row>
    <row r="3" spans="1:7" s="40" customFormat="1" ht="10.5" customHeight="1">
      <c r="A3" s="185"/>
      <c r="B3" s="186"/>
      <c r="C3" s="187"/>
    </row>
    <row r="4" spans="1:7" s="40" customFormat="1" ht="21" customHeight="1">
      <c r="A4" s="41" t="s">
        <v>178</v>
      </c>
      <c r="B4" s="42"/>
      <c r="C4" s="43"/>
      <c r="D4" s="42"/>
      <c r="E4" s="42"/>
      <c r="F4" s="42"/>
      <c r="G4" s="42"/>
    </row>
    <row r="5" spans="1:7" s="40" customFormat="1" ht="22.5" customHeight="1">
      <c r="A5" s="41" t="s">
        <v>187</v>
      </c>
      <c r="B5" s="42"/>
      <c r="C5" s="43"/>
      <c r="D5" s="42"/>
      <c r="E5" s="42"/>
      <c r="F5" s="42"/>
      <c r="G5" s="42"/>
    </row>
    <row r="6" spans="1:7" s="40" customFormat="1" ht="22.5" customHeight="1">
      <c r="A6" s="188" t="s">
        <v>188</v>
      </c>
      <c r="B6" s="189"/>
      <c r="C6" s="190"/>
    </row>
    <row r="7" spans="1:7" ht="21.75" customHeight="1">
      <c r="A7" s="44"/>
      <c r="B7" s="45"/>
      <c r="C7" s="46"/>
    </row>
    <row r="8" spans="1:7" ht="4.5" customHeight="1">
      <c r="A8" s="48"/>
      <c r="B8" s="48"/>
      <c r="C8" s="49"/>
    </row>
    <row r="9" spans="1:7" ht="21" customHeight="1">
      <c r="A9" s="191" t="s">
        <v>37</v>
      </c>
      <c r="B9" s="191"/>
      <c r="C9" s="191"/>
    </row>
    <row r="10" spans="1:7" ht="21" customHeight="1">
      <c r="A10" s="50" t="s">
        <v>29</v>
      </c>
      <c r="B10" s="50" t="s">
        <v>38</v>
      </c>
      <c r="C10" s="50" t="s">
        <v>30</v>
      </c>
    </row>
    <row r="11" spans="1:7" ht="21" customHeight="1">
      <c r="A11" s="51" t="s">
        <v>39</v>
      </c>
      <c r="B11" s="50" t="s">
        <v>40</v>
      </c>
      <c r="C11" s="52"/>
    </row>
    <row r="12" spans="1:7" ht="21" customHeight="1">
      <c r="A12" s="51" t="s">
        <v>41</v>
      </c>
      <c r="B12" s="50" t="s">
        <v>42</v>
      </c>
      <c r="C12" s="52"/>
    </row>
    <row r="13" spans="1:7" ht="21" customHeight="1">
      <c r="A13" s="51" t="s">
        <v>43</v>
      </c>
      <c r="B13" s="50" t="s">
        <v>44</v>
      </c>
      <c r="C13" s="52"/>
    </row>
    <row r="14" spans="1:7" ht="21" customHeight="1">
      <c r="A14" s="51" t="s">
        <v>45</v>
      </c>
      <c r="B14" s="50"/>
      <c r="C14" s="53"/>
    </row>
    <row r="15" spans="1:7" ht="21" customHeight="1">
      <c r="A15" s="54" t="s">
        <v>46</v>
      </c>
      <c r="B15" s="55" t="s">
        <v>47</v>
      </c>
      <c r="C15" s="192"/>
    </row>
    <row r="16" spans="1:7" ht="21" customHeight="1">
      <c r="A16" s="54" t="s">
        <v>48</v>
      </c>
      <c r="B16" s="55" t="s">
        <v>49</v>
      </c>
      <c r="C16" s="193"/>
    </row>
    <row r="17" spans="1:6" ht="21" customHeight="1">
      <c r="A17" s="54" t="s">
        <v>50</v>
      </c>
      <c r="B17" s="55" t="s">
        <v>51</v>
      </c>
      <c r="C17" s="56"/>
    </row>
    <row r="18" spans="1:6" ht="18" customHeight="1">
      <c r="A18" s="51" t="s">
        <v>52</v>
      </c>
      <c r="B18" s="50" t="s">
        <v>34</v>
      </c>
      <c r="C18" s="52">
        <f>SUM(C19:C21)</f>
        <v>0</v>
      </c>
    </row>
    <row r="19" spans="1:6" ht="15.75" customHeight="1">
      <c r="A19" s="54" t="s">
        <v>53</v>
      </c>
      <c r="B19" s="55" t="s">
        <v>33</v>
      </c>
      <c r="C19" s="56"/>
    </row>
    <row r="20" spans="1:6" ht="15.75" customHeight="1">
      <c r="A20" s="54" t="s">
        <v>31</v>
      </c>
      <c r="B20" s="55" t="s">
        <v>31</v>
      </c>
      <c r="C20" s="56"/>
    </row>
    <row r="21" spans="1:6" ht="15.75" customHeight="1">
      <c r="A21" s="54" t="s">
        <v>32</v>
      </c>
      <c r="B21" s="55" t="s">
        <v>32</v>
      </c>
      <c r="C21" s="56"/>
    </row>
    <row r="22" spans="1:6" ht="15.75" customHeight="1">
      <c r="A22" s="54" t="s">
        <v>54</v>
      </c>
      <c r="B22" s="55" t="s">
        <v>55</v>
      </c>
      <c r="C22" s="56"/>
    </row>
    <row r="23" spans="1:6">
      <c r="A23" s="54"/>
      <c r="B23" s="55"/>
      <c r="C23" s="56"/>
    </row>
    <row r="24" spans="1:6" ht="26.4">
      <c r="A24" s="51" t="s">
        <v>8</v>
      </c>
      <c r="B24" s="57">
        <f>(1+(C11+C14))*(1+C13)*(1+C12)</f>
        <v>1</v>
      </c>
      <c r="C24" s="52">
        <f>B24-1</f>
        <v>0</v>
      </c>
    </row>
    <row r="25" spans="1:6" ht="24" customHeight="1">
      <c r="A25" s="51" t="s">
        <v>56</v>
      </c>
      <c r="B25" s="58">
        <f>(1-(C18+C22))</f>
        <v>1</v>
      </c>
      <c r="C25" s="59">
        <f>B25</f>
        <v>1</v>
      </c>
    </row>
    <row r="26" spans="1:6">
      <c r="A26" s="51"/>
      <c r="B26" s="51"/>
      <c r="C26" s="60"/>
      <c r="F26" s="61"/>
    </row>
    <row r="27" spans="1:6" ht="18" customHeight="1">
      <c r="A27" s="51" t="s">
        <v>57</v>
      </c>
      <c r="B27" s="58">
        <f>B24/B25</f>
        <v>1</v>
      </c>
      <c r="C27" s="59">
        <f>B27-1</f>
        <v>0</v>
      </c>
    </row>
    <row r="28" spans="1:6">
      <c r="A28" s="62"/>
      <c r="B28" s="54"/>
      <c r="C28" s="63"/>
    </row>
    <row r="29" spans="1:6" ht="21" customHeight="1">
      <c r="A29" s="64" t="s">
        <v>58</v>
      </c>
      <c r="B29" s="64"/>
      <c r="C29" s="65">
        <f>C27</f>
        <v>0</v>
      </c>
    </row>
    <row r="30" spans="1:6" s="68" customFormat="1" ht="4.5" customHeight="1">
      <c r="A30" s="66"/>
      <c r="B30" s="66"/>
      <c r="C30" s="67"/>
    </row>
    <row r="31" spans="1:6" ht="27" customHeight="1">
      <c r="A31" s="179" t="s">
        <v>9</v>
      </c>
      <c r="B31" s="180"/>
      <c r="C31" s="181"/>
    </row>
    <row r="32" spans="1:6" ht="63" customHeight="1">
      <c r="A32" s="194" t="s">
        <v>206</v>
      </c>
      <c r="B32" s="195"/>
      <c r="C32" s="196"/>
    </row>
    <row r="33" spans="1:3" ht="15" customHeight="1">
      <c r="A33" s="176" t="s">
        <v>61</v>
      </c>
      <c r="B33" s="177"/>
      <c r="C33" s="178"/>
    </row>
    <row r="34" spans="1:3" ht="15" customHeight="1">
      <c r="A34" s="176" t="s">
        <v>210</v>
      </c>
      <c r="B34" s="177"/>
      <c r="C34" s="178"/>
    </row>
    <row r="35" spans="1:3" ht="13.8">
      <c r="A35" s="69"/>
      <c r="B35" s="70"/>
      <c r="C35" s="71"/>
    </row>
    <row r="36" spans="1:3" ht="13.8">
      <c r="A36" s="72"/>
      <c r="B36" s="72"/>
      <c r="C36" s="49"/>
    </row>
    <row r="37" spans="1:3" ht="13.8">
      <c r="A37" s="72"/>
      <c r="B37" s="72"/>
      <c r="C37" s="49"/>
    </row>
    <row r="38" spans="1:3" ht="13.8">
      <c r="C38" s="49"/>
    </row>
    <row r="39" spans="1:3" ht="13.8">
      <c r="C39" s="49"/>
    </row>
    <row r="40" spans="1:3" ht="13.8">
      <c r="C40" s="49"/>
    </row>
    <row r="41" spans="1:3" ht="13.8">
      <c r="A41" s="72"/>
      <c r="B41" s="72"/>
      <c r="C41" s="49"/>
    </row>
    <row r="42" spans="1:3" ht="13.8">
      <c r="A42" s="72"/>
      <c r="B42" s="72"/>
      <c r="C42" s="49"/>
    </row>
    <row r="43" spans="1:3" ht="13.8">
      <c r="A43" s="72"/>
      <c r="B43" s="72"/>
      <c r="C43" s="49"/>
    </row>
    <row r="44" spans="1:3" ht="13.8">
      <c r="A44" s="72"/>
      <c r="B44" s="72"/>
      <c r="C44" s="49"/>
    </row>
    <row r="45" spans="1:3" ht="13.8">
      <c r="A45" s="72"/>
      <c r="B45" s="72"/>
      <c r="C45" s="49"/>
    </row>
    <row r="46" spans="1:3" ht="13.8">
      <c r="A46" s="72"/>
      <c r="B46" s="72"/>
      <c r="C46" s="49"/>
    </row>
    <row r="47" spans="1:3" ht="13.8">
      <c r="A47" s="72"/>
      <c r="B47" s="72"/>
      <c r="C47" s="49"/>
    </row>
    <row r="48" spans="1:3" ht="13.8">
      <c r="A48" s="72"/>
      <c r="B48" s="72"/>
      <c r="C48" s="49"/>
    </row>
    <row r="49" spans="1:3" ht="13.8">
      <c r="A49" s="72"/>
      <c r="B49" s="72"/>
      <c r="C49" s="49"/>
    </row>
    <row r="50" spans="1:3" ht="13.8">
      <c r="A50" s="72"/>
      <c r="B50" s="72"/>
      <c r="C50" s="49"/>
    </row>
    <row r="51" spans="1:3" ht="13.8">
      <c r="A51" s="72"/>
      <c r="B51" s="72"/>
      <c r="C51" s="49"/>
    </row>
    <row r="52" spans="1:3" ht="13.8">
      <c r="A52" s="72"/>
      <c r="B52" s="72"/>
      <c r="C52" s="49"/>
    </row>
    <row r="53" spans="1:3" ht="13.8">
      <c r="A53" s="72"/>
      <c r="B53" s="72"/>
      <c r="C53" s="49"/>
    </row>
    <row r="54" spans="1:3" ht="13.8">
      <c r="A54" s="72"/>
      <c r="B54" s="72"/>
      <c r="C54" s="49"/>
    </row>
    <row r="55" spans="1:3" ht="13.8">
      <c r="A55" s="72"/>
      <c r="B55" s="72"/>
      <c r="C55" s="49"/>
    </row>
    <row r="56" spans="1:3" ht="13.8">
      <c r="A56" s="72"/>
      <c r="B56" s="72"/>
      <c r="C56" s="49"/>
    </row>
    <row r="57" spans="1:3" ht="13.8">
      <c r="A57" s="72"/>
      <c r="B57" s="72"/>
      <c r="C57" s="49"/>
    </row>
    <row r="58" spans="1:3" ht="13.8">
      <c r="A58" s="72"/>
      <c r="B58" s="72"/>
      <c r="C58" s="49"/>
    </row>
    <row r="59" spans="1:3" ht="13.8">
      <c r="A59" s="72"/>
      <c r="B59" s="72"/>
      <c r="C59" s="49"/>
    </row>
    <row r="60" spans="1:3" ht="13.8">
      <c r="A60" s="72"/>
      <c r="B60" s="72"/>
      <c r="C60" s="49"/>
    </row>
    <row r="61" spans="1:3" ht="13.8">
      <c r="A61" s="72"/>
      <c r="B61" s="72"/>
      <c r="C61" s="49"/>
    </row>
    <row r="62" spans="1:3" ht="13.8">
      <c r="A62" s="72"/>
      <c r="B62" s="72"/>
      <c r="C62" s="49"/>
    </row>
    <row r="63" spans="1:3" ht="13.8">
      <c r="A63" s="72"/>
      <c r="B63" s="72"/>
      <c r="C63" s="49"/>
    </row>
    <row r="64" spans="1:3" ht="13.8">
      <c r="A64" s="72"/>
      <c r="B64" s="72"/>
      <c r="C64" s="49"/>
    </row>
    <row r="65" spans="1:3" ht="13.8">
      <c r="A65" s="72"/>
      <c r="B65" s="72"/>
      <c r="C65" s="49"/>
    </row>
    <row r="66" spans="1:3" ht="13.8">
      <c r="A66" s="72"/>
      <c r="B66" s="72"/>
      <c r="C66" s="49"/>
    </row>
    <row r="67" spans="1:3" ht="13.8">
      <c r="A67" s="72"/>
      <c r="B67" s="72"/>
      <c r="C67" s="49"/>
    </row>
    <row r="68" spans="1:3" ht="13.8">
      <c r="A68" s="72"/>
      <c r="B68" s="72"/>
      <c r="C68" s="49"/>
    </row>
    <row r="69" spans="1:3" ht="13.8">
      <c r="A69" s="72"/>
      <c r="B69" s="72"/>
      <c r="C69" s="49"/>
    </row>
    <row r="70" spans="1:3" ht="13.8">
      <c r="A70" s="72"/>
      <c r="B70" s="72"/>
      <c r="C70" s="49"/>
    </row>
    <row r="71" spans="1:3" ht="13.8">
      <c r="A71" s="72"/>
      <c r="B71" s="72"/>
      <c r="C71" s="49"/>
    </row>
    <row r="72" spans="1:3" ht="13.8">
      <c r="A72" s="72"/>
      <c r="B72" s="72"/>
      <c r="C72" s="49"/>
    </row>
    <row r="73" spans="1:3" ht="13.8">
      <c r="A73" s="72"/>
      <c r="B73" s="72"/>
      <c r="C73" s="49"/>
    </row>
    <row r="74" spans="1:3" ht="13.8">
      <c r="A74" s="72"/>
      <c r="B74" s="72"/>
      <c r="C74" s="49"/>
    </row>
    <row r="75" spans="1:3" ht="13.8">
      <c r="A75" s="72"/>
      <c r="B75" s="72"/>
      <c r="C75" s="49"/>
    </row>
    <row r="76" spans="1:3" ht="13.8">
      <c r="A76" s="72"/>
      <c r="B76" s="72"/>
      <c r="C76" s="49"/>
    </row>
    <row r="77" spans="1:3" ht="13.8">
      <c r="A77" s="72"/>
      <c r="B77" s="72"/>
      <c r="C77" s="49"/>
    </row>
    <row r="78" spans="1:3" ht="13.8">
      <c r="A78" s="72"/>
      <c r="B78" s="72"/>
      <c r="C78" s="49"/>
    </row>
    <row r="79" spans="1:3" ht="13.8">
      <c r="A79" s="72"/>
      <c r="B79" s="72"/>
      <c r="C79" s="49"/>
    </row>
    <row r="80" spans="1:3" ht="13.8">
      <c r="A80" s="72"/>
      <c r="B80" s="72"/>
      <c r="C80" s="49"/>
    </row>
    <row r="81" spans="1:3" ht="13.8">
      <c r="A81" s="72"/>
      <c r="B81" s="72"/>
      <c r="C81" s="49"/>
    </row>
    <row r="82" spans="1:3" ht="13.8">
      <c r="A82" s="72"/>
      <c r="B82" s="72"/>
      <c r="C82" s="49"/>
    </row>
    <row r="83" spans="1:3" ht="13.8">
      <c r="A83" s="72"/>
      <c r="B83" s="72"/>
      <c r="C83" s="49"/>
    </row>
    <row r="84" spans="1:3" ht="13.8">
      <c r="A84" s="72"/>
      <c r="B84" s="72"/>
      <c r="C84" s="49"/>
    </row>
    <row r="85" spans="1:3" ht="13.8">
      <c r="A85" s="72"/>
      <c r="B85" s="72"/>
      <c r="C85" s="49"/>
    </row>
    <row r="86" spans="1:3" ht="13.8">
      <c r="A86" s="72"/>
      <c r="B86" s="72"/>
      <c r="C86" s="49"/>
    </row>
    <row r="87" spans="1:3" ht="13.8">
      <c r="A87" s="72"/>
      <c r="B87" s="72"/>
      <c r="C87" s="49"/>
    </row>
    <row r="88" spans="1:3" ht="13.8">
      <c r="A88" s="72"/>
      <c r="B88" s="72"/>
      <c r="C88" s="49"/>
    </row>
    <row r="89" spans="1:3" ht="13.8">
      <c r="A89" s="72"/>
      <c r="B89" s="72"/>
      <c r="C89" s="49"/>
    </row>
    <row r="90" spans="1:3" ht="13.8">
      <c r="A90" s="72"/>
      <c r="B90" s="72"/>
      <c r="C90" s="49"/>
    </row>
    <row r="91" spans="1:3" ht="13.8">
      <c r="A91" s="72"/>
      <c r="B91" s="72"/>
      <c r="C91" s="49"/>
    </row>
    <row r="92" spans="1:3" ht="13.8">
      <c r="A92" s="72"/>
      <c r="B92" s="72"/>
      <c r="C92" s="49"/>
    </row>
    <row r="93" spans="1:3" ht="13.8">
      <c r="A93" s="72"/>
      <c r="B93" s="72"/>
      <c r="C93" s="49"/>
    </row>
    <row r="94" spans="1:3" ht="13.8">
      <c r="A94" s="72"/>
      <c r="B94" s="72"/>
      <c r="C94" s="49"/>
    </row>
    <row r="95" spans="1:3" ht="13.8">
      <c r="A95" s="72"/>
      <c r="B95" s="72"/>
      <c r="C95" s="49"/>
    </row>
    <row r="96" spans="1:3" ht="13.8">
      <c r="A96" s="72"/>
      <c r="B96" s="72"/>
      <c r="C96" s="49"/>
    </row>
    <row r="97" spans="1:3" ht="13.8">
      <c r="A97" s="72"/>
      <c r="B97" s="72"/>
      <c r="C97" s="49"/>
    </row>
    <row r="98" spans="1:3" ht="13.8">
      <c r="A98" s="72"/>
      <c r="B98" s="72"/>
      <c r="C98" s="49"/>
    </row>
    <row r="99" spans="1:3" ht="13.8">
      <c r="A99" s="72"/>
      <c r="B99" s="72"/>
      <c r="C99" s="49"/>
    </row>
    <row r="100" spans="1:3" ht="13.8">
      <c r="A100" s="72"/>
      <c r="B100" s="72"/>
      <c r="C100" s="49"/>
    </row>
    <row r="101" spans="1:3" ht="13.8">
      <c r="A101" s="72"/>
      <c r="B101" s="72"/>
      <c r="C101" s="49"/>
    </row>
    <row r="102" spans="1:3" ht="13.8">
      <c r="A102" s="72"/>
      <c r="B102" s="72"/>
      <c r="C102" s="49"/>
    </row>
    <row r="103" spans="1:3" ht="13.8">
      <c r="A103" s="72"/>
      <c r="B103" s="72"/>
      <c r="C103" s="49"/>
    </row>
    <row r="104" spans="1:3" ht="13.8">
      <c r="A104" s="72"/>
      <c r="B104" s="72"/>
      <c r="C104" s="49"/>
    </row>
    <row r="105" spans="1:3" ht="13.8">
      <c r="A105" s="72"/>
      <c r="B105" s="72"/>
      <c r="C105" s="49"/>
    </row>
    <row r="106" spans="1:3" ht="13.8">
      <c r="A106" s="72"/>
      <c r="B106" s="72"/>
      <c r="C106" s="49"/>
    </row>
    <row r="107" spans="1:3" ht="13.8">
      <c r="A107" s="72"/>
      <c r="B107" s="72"/>
      <c r="C107" s="49"/>
    </row>
    <row r="108" spans="1:3" ht="13.8">
      <c r="A108" s="72"/>
      <c r="B108" s="72"/>
      <c r="C108" s="49"/>
    </row>
    <row r="109" spans="1:3" ht="13.8">
      <c r="A109" s="72"/>
      <c r="B109" s="72"/>
      <c r="C109" s="49"/>
    </row>
    <row r="110" spans="1:3" ht="13.8">
      <c r="A110" s="72"/>
      <c r="B110" s="72"/>
      <c r="C110" s="49"/>
    </row>
    <row r="111" spans="1:3" ht="13.8">
      <c r="A111" s="72"/>
      <c r="B111" s="72"/>
      <c r="C111" s="49"/>
    </row>
    <row r="112" spans="1:3" ht="13.8">
      <c r="A112" s="72"/>
      <c r="B112" s="72"/>
      <c r="C112" s="49"/>
    </row>
    <row r="113" spans="1:3" ht="13.8">
      <c r="A113" s="72"/>
      <c r="B113" s="72"/>
      <c r="C113" s="49"/>
    </row>
    <row r="114" spans="1:3" ht="13.8">
      <c r="A114" s="72"/>
      <c r="B114" s="72"/>
      <c r="C114" s="49"/>
    </row>
    <row r="115" spans="1:3" ht="13.8">
      <c r="A115" s="72"/>
      <c r="B115" s="72"/>
      <c r="C115" s="49"/>
    </row>
    <row r="116" spans="1:3" ht="13.8">
      <c r="A116" s="72"/>
      <c r="B116" s="72"/>
      <c r="C116" s="49"/>
    </row>
    <row r="117" spans="1:3" ht="13.8">
      <c r="A117" s="72"/>
      <c r="B117" s="72"/>
      <c r="C117" s="49"/>
    </row>
    <row r="118" spans="1:3" ht="13.8">
      <c r="A118" s="72"/>
      <c r="B118" s="72"/>
      <c r="C118" s="49"/>
    </row>
    <row r="119" spans="1:3" ht="13.8">
      <c r="A119" s="72"/>
      <c r="B119" s="72"/>
      <c r="C119" s="49"/>
    </row>
    <row r="120" spans="1:3" ht="13.8">
      <c r="A120" s="72"/>
      <c r="B120" s="72"/>
      <c r="C120" s="49"/>
    </row>
    <row r="121" spans="1:3" ht="13.8">
      <c r="A121" s="72"/>
      <c r="B121" s="72"/>
      <c r="C121" s="49"/>
    </row>
    <row r="122" spans="1:3" ht="13.8">
      <c r="A122" s="72"/>
      <c r="B122" s="72"/>
      <c r="C122" s="49"/>
    </row>
    <row r="123" spans="1:3" ht="13.8">
      <c r="A123" s="72"/>
      <c r="B123" s="72"/>
      <c r="C123" s="49"/>
    </row>
    <row r="124" spans="1:3" ht="13.8">
      <c r="A124" s="72"/>
      <c r="B124" s="72"/>
      <c r="C124" s="49"/>
    </row>
    <row r="125" spans="1:3" ht="13.8">
      <c r="A125" s="72"/>
      <c r="B125" s="72"/>
      <c r="C125" s="49"/>
    </row>
    <row r="126" spans="1:3" ht="13.8">
      <c r="A126" s="72"/>
      <c r="B126" s="72"/>
      <c r="C126" s="49"/>
    </row>
    <row r="127" spans="1:3" ht="13.8">
      <c r="A127" s="72"/>
      <c r="B127" s="72"/>
      <c r="C127" s="49"/>
    </row>
    <row r="128" spans="1:3" ht="13.8">
      <c r="A128" s="72"/>
      <c r="B128" s="72"/>
      <c r="C128" s="49"/>
    </row>
    <row r="129" spans="1:3" ht="13.8">
      <c r="A129" s="72"/>
      <c r="B129" s="72"/>
      <c r="C129" s="49"/>
    </row>
    <row r="130" spans="1:3" ht="13.8">
      <c r="A130" s="72"/>
      <c r="B130" s="72"/>
      <c r="C130" s="49"/>
    </row>
  </sheetData>
  <mergeCells count="8">
    <mergeCell ref="A33:C33"/>
    <mergeCell ref="A34:C34"/>
    <mergeCell ref="A31:C31"/>
    <mergeCell ref="A1:C3"/>
    <mergeCell ref="A6:C6"/>
    <mergeCell ref="A9:C9"/>
    <mergeCell ref="C15:C16"/>
    <mergeCell ref="A32:C32"/>
  </mergeCells>
  <phoneticPr fontId="27" type="noConversion"/>
  <printOptions horizontalCentered="1"/>
  <pageMargins left="0.78740157480314965" right="0.78740157480314965" top="0.78740157480314965" bottom="0.78740157480314965" header="0" footer="0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VENDA</vt:lpstr>
      <vt:lpstr>CRONOGRAMA (4 meses)</vt:lpstr>
      <vt:lpstr>BDI </vt:lpstr>
      <vt:lpstr>'BDI '!Area_de_impressao</vt:lpstr>
      <vt:lpstr>'CRONOGRAMA (4 meses)'!Area_de_impressao</vt:lpstr>
      <vt:lpstr>VENDA!Area_de_impressao</vt:lpstr>
      <vt:lpstr>VENDA!Titulos_de_impressao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Administrador</cp:lastModifiedBy>
  <cp:lastPrinted>2015-12-10T18:03:04Z</cp:lastPrinted>
  <dcterms:created xsi:type="dcterms:W3CDTF">2013-03-02T23:35:38Z</dcterms:created>
  <dcterms:modified xsi:type="dcterms:W3CDTF">2016-12-05T19:38:10Z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-1449406241</vt:i4>
  </property>
  <property fmtid="{D5CDD505-2E9C-101B-9397-08002B2CF9AE}" pid="3" name="_NewReviewCycle">
    <vt:lpwstr/>
  </property>
  <property fmtid="{D5CDD505-2E9C-101B-9397-08002B2CF9AE}" pid="4" name="_EmailSubject">
    <vt:lpwstr>Respostas questionamentos Parecer Jurídico 15/2016/PF-IBRAM/PGF/AGU/JV - </vt:lpwstr>
  </property>
  <property fmtid="{D5CDD505-2E9C-101B-9397-08002B2CF9AE}" pid="5" name="_AuthorEmail">
    <vt:lpwstr>Luciana.Albuquerque@museus.gov.br</vt:lpwstr>
  </property>
  <property fmtid="{D5CDD505-2E9C-101B-9397-08002B2CF9AE}" pid="6" name="_AuthorEmailDisplayName">
    <vt:lpwstr>Luciana de Oliveira Coelho Albuquerque</vt:lpwstr>
  </property>
  <property fmtid="{D5CDD505-2E9C-101B-9397-08002B2CF9AE}" pid="7" name="_ReviewingToolsShownOnce">
    <vt:lpwstr/>
  </property>
</Properties>
</file>